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71" windowWidth="22740" windowHeight="1134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<sst xmlns="http://schemas.openxmlformats.org/spreadsheetml/2006/main" count="1348" uniqueCount="616">
  <si>
    <t>Cat</t>
  </si>
  <si>
    <t>Cognome Nome</t>
  </si>
  <si>
    <t>Società</t>
  </si>
  <si>
    <t>LOCO BIKERS</t>
  </si>
  <si>
    <t>CAPATI EROS</t>
  </si>
  <si>
    <t>MTB GROTTE DI CASTRO</t>
  </si>
  <si>
    <t>FRANCO ALESSIO</t>
  </si>
  <si>
    <t>ATLETICOUISP MONTEROTONDO</t>
  </si>
  <si>
    <t>SENSI STEFANO</t>
  </si>
  <si>
    <t>MTB MONTEFIASCONE</t>
  </si>
  <si>
    <t>IACOROSSI FEDERICO</t>
  </si>
  <si>
    <t>ANDREONI MATTEO</t>
  </si>
  <si>
    <t>AL</t>
  </si>
  <si>
    <t>GARA 1</t>
  </si>
  <si>
    <t>GARA 2</t>
  </si>
  <si>
    <t>GARA 3</t>
  </si>
  <si>
    <t>GARA 4</t>
  </si>
  <si>
    <t>TOTALE</t>
  </si>
  <si>
    <t>DA</t>
  </si>
  <si>
    <t>DE</t>
  </si>
  <si>
    <t>A.S. ROMA CICLISMO</t>
  </si>
  <si>
    <t>SPADACCIA ELENA</t>
  </si>
  <si>
    <t>ED</t>
  </si>
  <si>
    <t>DI LORENZO EMANUELA</t>
  </si>
  <si>
    <t>EL</t>
  </si>
  <si>
    <t>DI MARCO DAVIDE</t>
  </si>
  <si>
    <t>CONCORDIA DANIELE</t>
  </si>
  <si>
    <t>Pos.</t>
  </si>
  <si>
    <t>CAPATI DANIELE</t>
  </si>
  <si>
    <t>SABATINI LUCA</t>
  </si>
  <si>
    <t>SABBIONI FABIO</t>
  </si>
  <si>
    <t>BARANOV GLEB</t>
  </si>
  <si>
    <t>BELLUCCI PAOLO</t>
  </si>
  <si>
    <t>PANZARINI DANIELE</t>
  </si>
  <si>
    <t>COLONNELLI IVAN</t>
  </si>
  <si>
    <t>DANDOLO PIER LUCA</t>
  </si>
  <si>
    <t>CECCARELLI ANDREA</t>
  </si>
  <si>
    <t>STINCHELLI ALBERTO</t>
  </si>
  <si>
    <t>JU</t>
  </si>
  <si>
    <t>EMPORIO DEL CICLO</t>
  </si>
  <si>
    <t>MJ</t>
  </si>
  <si>
    <t>NUNZI CLAUDIO</t>
  </si>
  <si>
    <t>UN</t>
  </si>
  <si>
    <t>ELMT</t>
  </si>
  <si>
    <t>BORDO ROBERTO</t>
  </si>
  <si>
    <t>CECCARINI EVALDO</t>
  </si>
  <si>
    <t>M1</t>
  </si>
  <si>
    <t>APD CIOCIARIA BIKE</t>
  </si>
  <si>
    <t>SCARDILLI LUCA</t>
  </si>
  <si>
    <t>ASD IL BICICLO TEAM NEW LIMITS</t>
  </si>
  <si>
    <t>M2</t>
  </si>
  <si>
    <t>FOLCARELLI MASSIMO</t>
  </si>
  <si>
    <t>CAPATI CABBIRIO</t>
  </si>
  <si>
    <t>M3</t>
  </si>
  <si>
    <t>PANZARINI GIANNI</t>
  </si>
  <si>
    <t>DRAKE TEAM CISTERNA</t>
  </si>
  <si>
    <t>VITTORIO BIKE</t>
  </si>
  <si>
    <t>PENNA FRANCESCO</t>
  </si>
  <si>
    <t>ASD BIKE SHOP PEDALANDO</t>
  </si>
  <si>
    <t>CICLIMONTANINI ALICE CERAMICA FRW</t>
  </si>
  <si>
    <t>M4</t>
  </si>
  <si>
    <t>NUCCI GIANFRANCO</t>
  </si>
  <si>
    <t>FACCHINI VINCENZO</t>
  </si>
  <si>
    <t>SERAFINELLI MARIO</t>
  </si>
  <si>
    <t>GRUPPO SPORTIVO ESERCITO</t>
  </si>
  <si>
    <t>FRANCO MASSIMO</t>
  </si>
  <si>
    <t>M5</t>
  </si>
  <si>
    <t>ZAMPARINI GIUSEPPE</t>
  </si>
  <si>
    <t>LOBINA LORENZO</t>
  </si>
  <si>
    <t>Mover</t>
  </si>
  <si>
    <t>TUIA MARIA ADELE</t>
  </si>
  <si>
    <t>ES</t>
  </si>
  <si>
    <t>Grotte di Castro</t>
  </si>
  <si>
    <t>Montefiascone</t>
  </si>
  <si>
    <t>Capranica</t>
  </si>
  <si>
    <t>BELLACHIOMA MONICA</t>
  </si>
  <si>
    <t>PROIETTI FEDERICO</t>
  </si>
  <si>
    <t>CESARINI SIMONE</t>
  </si>
  <si>
    <t>SCARCELLA FABIO</t>
  </si>
  <si>
    <t>MARTELLA VALERIO</t>
  </si>
  <si>
    <t>MTB CLUB RIETI</t>
  </si>
  <si>
    <t>MORELLI PIETRO</t>
  </si>
  <si>
    <t>IACOBINI GIANFRANCO</t>
  </si>
  <si>
    <t>LIBERATI PAOLO</t>
  </si>
  <si>
    <t>ASD VITTORIO BIKE MONTEFOGLIANO</t>
  </si>
  <si>
    <t>IACOBINI WALTER</t>
  </si>
  <si>
    <t>SPEEDY SPORT</t>
  </si>
  <si>
    <t>BENEDETTI SERGIO</t>
  </si>
  <si>
    <t>OTTAVIANI CLAUDIO</t>
  </si>
  <si>
    <t>FREGONESE CARLO</t>
  </si>
  <si>
    <t>CESTRA VINCENZO</t>
  </si>
  <si>
    <t>FETONI SANDRO</t>
  </si>
  <si>
    <t>CICLO TECH</t>
  </si>
  <si>
    <t>DE NICOLA LUCA</t>
  </si>
  <si>
    <t>DEL GIOVANE SIMONE</t>
  </si>
  <si>
    <t>MAURIZI MATTEO</t>
  </si>
  <si>
    <t>PORTA MATTEO</t>
  </si>
  <si>
    <t>A.S.D. VIII LEGIONE ROMANA</t>
  </si>
  <si>
    <t>CANTONI CLAUDIA</t>
  </si>
  <si>
    <t>BUZZANCA VANESSA</t>
  </si>
  <si>
    <t>MARIOTTI MIRKO</t>
  </si>
  <si>
    <t>CENTRO ITALIA BIKE MONTANINI</t>
  </si>
  <si>
    <t>ROTELLI MARCO</t>
  </si>
  <si>
    <t>LUZI SIMONE</t>
  </si>
  <si>
    <t>SEBASTIANELLI EMILIANO</t>
  </si>
  <si>
    <t>VEZZARO NICOLA</t>
  </si>
  <si>
    <t>POLLASTRINI PAOLO</t>
  </si>
  <si>
    <t>PASCUCCI FABIO</t>
  </si>
  <si>
    <t>BUFALINI ANTONIO</t>
  </si>
  <si>
    <t>SERNACCHIOLI LUIGI</t>
  </si>
  <si>
    <t>BUCCI VERONICA</t>
  </si>
  <si>
    <t>RIDOLFI RICCARDO</t>
  </si>
  <si>
    <t>ASD CICLI MONTANINI</t>
  </si>
  <si>
    <t>GARA 5</t>
  </si>
  <si>
    <t>AGOSTINI VALERIO</t>
  </si>
  <si>
    <t>G.S FONTANA ANAGNI</t>
  </si>
  <si>
    <t>CICLIMONTANINI ALICE CERAMICA</t>
  </si>
  <si>
    <t>SPADACCIA ANDREA</t>
  </si>
  <si>
    <t>FRAIEGARI GIORGIA</t>
  </si>
  <si>
    <t>A.S.D. F. MOSER CYCLING TEAM</t>
  </si>
  <si>
    <t>ASCENZI GIORGIA</t>
  </si>
  <si>
    <t>MONTI SERENA</t>
  </si>
  <si>
    <t>A.S.D. SORIANO CICLISMO</t>
  </si>
  <si>
    <t>DI VITO LINDA</t>
  </si>
  <si>
    <t>CICLISMO CIVITA CASTELLANA A.S</t>
  </si>
  <si>
    <t>CICLISMO CIVITA CASTELLANA A.S.D.</t>
  </si>
  <si>
    <t>CATTERUCCIA MIRKO</t>
  </si>
  <si>
    <t>FOLCARELLI ANTONIO</t>
  </si>
  <si>
    <t>GUGLIELMETTI DIEGO</t>
  </si>
  <si>
    <t>LALLI MATTEO</t>
  </si>
  <si>
    <t>DE CESARIS ENRICO</t>
  </si>
  <si>
    <t>PALUZZI GIOVANNI</t>
  </si>
  <si>
    <t>PIESSE CYCLING TEAM</t>
  </si>
  <si>
    <t>OTTAVIANI ANDREA</t>
  </si>
  <si>
    <t>DI GIULIO EMANUELE</t>
  </si>
  <si>
    <t>GC TONDI</t>
  </si>
  <si>
    <t>G.S.C. GRADOLI 1948 A.S.D.</t>
  </si>
  <si>
    <t>ROSCI FEDERICO</t>
  </si>
  <si>
    <t>CICLISMO CIVITA CASTELLANA A.S.d.</t>
  </si>
  <si>
    <t>DOMINICI EMILIANO</t>
  </si>
  <si>
    <t>G.S.CICLOTECH</t>
  </si>
  <si>
    <t>DE PROSPERIS GIULIO</t>
  </si>
  <si>
    <t>A.S.D.CICLI DE SIMONE RACE MOU</t>
  </si>
  <si>
    <t>VACCA LUCA</t>
  </si>
  <si>
    <t>TUTTOCICLO RACING TEAM</t>
  </si>
  <si>
    <t>BIGIOTTI DARIO</t>
  </si>
  <si>
    <t>ABBONDANZIERI ANDREA</t>
  </si>
  <si>
    <t>ASD GRAN FONDO ETRUSCHI</t>
  </si>
  <si>
    <t>LUCENTINI MASSIMILIANO</t>
  </si>
  <si>
    <t>STRAPPACATENE TEAM</t>
  </si>
  <si>
    <t>POLIDORI FRANCESCO</t>
  </si>
  <si>
    <t>GUGLIELMETTI MASSIMILIANO</t>
  </si>
  <si>
    <t>MEZZANOTTE ANTONIO</t>
  </si>
  <si>
    <t>CONSOLIDANI GIOVANNI</t>
  </si>
  <si>
    <t>MARIANI DIEGO</t>
  </si>
  <si>
    <t>PICCINELLI FILIPPO</t>
  </si>
  <si>
    <t>SCOTT - NW SPORT</t>
  </si>
  <si>
    <t>TEAM BIKE NEPI</t>
  </si>
  <si>
    <t>PROCACCINI DINO</t>
  </si>
  <si>
    <t>ASD COLLI ALBANI</t>
  </si>
  <si>
    <t>CICLI MONTANINI</t>
  </si>
  <si>
    <t>GIOVANNINI FELICE</t>
  </si>
  <si>
    <t>BIKER CLUB BASSANO</t>
  </si>
  <si>
    <t>CARLONI PIETRO GIANFRANCO</t>
  </si>
  <si>
    <t>POSATI LUCA</t>
  </si>
  <si>
    <t>AVIS AMELIA ASD</t>
  </si>
  <si>
    <t>PENNA ENRICO</t>
  </si>
  <si>
    <t>ASD PETIT VELO</t>
  </si>
  <si>
    <t>DE MEIS LUIGI</t>
  </si>
  <si>
    <t>BAMBINI MASSIMO</t>
  </si>
  <si>
    <t>FRAIEGARI MASSIMILIANO</t>
  </si>
  <si>
    <t>UBALDINI MASSIMO</t>
  </si>
  <si>
    <t>TEAM EUROBICI ORVIETO</t>
  </si>
  <si>
    <t>VERRO MAURO</t>
  </si>
  <si>
    <t>APEBIKE</t>
  </si>
  <si>
    <t>GROSSI MASSIMO</t>
  </si>
  <si>
    <t>SPADA LUCIANO</t>
  </si>
  <si>
    <t>NW SPORT CICLI CONTE FANS BIKE</t>
  </si>
  <si>
    <t>MANILA BIKE</t>
  </si>
  <si>
    <t>CALDERONE MAURIZIO</t>
  </si>
  <si>
    <t>ASD TROMBADORE'S TEAM</t>
  </si>
  <si>
    <t>MARTELLA ALFREDO</t>
  </si>
  <si>
    <t>TOCCACELI MASSIMO</t>
  </si>
  <si>
    <t>DI VITO GIANFRANCO</t>
  </si>
  <si>
    <t>LOMBARDI CARLO</t>
  </si>
  <si>
    <t>FEITURI ADNAN</t>
  </si>
  <si>
    <t>ASD MTBSANTAMARINELLACICLIMONTANINI</t>
  </si>
  <si>
    <t>CHIOFALO FILIPPO</t>
  </si>
  <si>
    <t>BRIZZI MARIO</t>
  </si>
  <si>
    <t>ALBANO GABRIELE</t>
  </si>
  <si>
    <t>MEI MICHELE</t>
  </si>
  <si>
    <t>ASD SANTA FIORA</t>
  </si>
  <si>
    <t>M6</t>
  </si>
  <si>
    <t>ASD FULLMONTY TRAVEL</t>
  </si>
  <si>
    <t>CAPOCCIA MARIO</t>
  </si>
  <si>
    <t>SURACE FRANCESCO</t>
  </si>
  <si>
    <t>MW1</t>
  </si>
  <si>
    <t>MW2</t>
  </si>
  <si>
    <t>MWJ</t>
  </si>
  <si>
    <t>GARA 6</t>
  </si>
  <si>
    <t>D'AURIA GIOVANNI</t>
  </si>
  <si>
    <t>MELLOZZI FRANCESCO</t>
  </si>
  <si>
    <t>BRIGNOLA GIACOMO</t>
  </si>
  <si>
    <t>FORHANBS TEAM</t>
  </si>
  <si>
    <t>MONTANINI SIMONE</t>
  </si>
  <si>
    <t>CICLI MONTANINI ALICE CERAMICA FRW</t>
  </si>
  <si>
    <t>ASD EXTREME BIKE</t>
  </si>
  <si>
    <t>SEGATORI LUCIANO</t>
  </si>
  <si>
    <t>GC MONTE ROMANO</t>
  </si>
  <si>
    <t>SABBATINI ANGELO</t>
  </si>
  <si>
    <t>ASD SUNNY BIKE</t>
  </si>
  <si>
    <t>BATTISTINI MARCO</t>
  </si>
  <si>
    <t>VINCENZI ALESSANDRO</t>
  </si>
  <si>
    <t>FREDDO FRANCESCO</t>
  </si>
  <si>
    <t>RASTELLI MARCO</t>
  </si>
  <si>
    <t>CARLONI ALESSANDRO</t>
  </si>
  <si>
    <t>DI VOZZO FEDERICO</t>
  </si>
  <si>
    <t>PASQUALI ALESSANDRO</t>
  </si>
  <si>
    <t xml:space="preserve">PORCARI ALESSIO </t>
  </si>
  <si>
    <t>GUIDUCCI ANGELO</t>
  </si>
  <si>
    <t>DI IANNI DARIO</t>
  </si>
  <si>
    <t>FORTI FEDERICO</t>
  </si>
  <si>
    <t>GS SPEEDY SPORT RACING</t>
  </si>
  <si>
    <t xml:space="preserve">ASD SANTA MARINELLA </t>
  </si>
  <si>
    <t>DE SANTIS ROBERTO</t>
  </si>
  <si>
    <t>CARDINALI SIMONE</t>
  </si>
  <si>
    <t>ASD BIKE FRIENDS PONTINIA</t>
  </si>
  <si>
    <t>GALLI MAURIZIO</t>
  </si>
  <si>
    <t>BERNARDI STEFANO</t>
  </si>
  <si>
    <t>CICLISMO CIVITACASTELLANA ASD</t>
  </si>
  <si>
    <t>NATILI UGO</t>
  </si>
  <si>
    <t>DODDI ENRICO</t>
  </si>
  <si>
    <t>ASD TEMPLE BIKE TIVOLI</t>
  </si>
  <si>
    <t>SPALLETTA MAURIZIO</t>
  </si>
  <si>
    <t>SELLATI DANILO</t>
  </si>
  <si>
    <t>CAPOZZI GIANLUCA</t>
  </si>
  <si>
    <t>ASD CICLI DE SIMONE</t>
  </si>
  <si>
    <t>GIGANTE GIULIANO</t>
  </si>
  <si>
    <t>CHIAVACCCI MASSIMILIANO</t>
  </si>
  <si>
    <t>GC ANGUILLARA SABAZIA</t>
  </si>
  <si>
    <t>GRZYB PROT</t>
  </si>
  <si>
    <t>GS CAPOBIANCHI CICLI MOTO</t>
  </si>
  <si>
    <t>MARIANO DIEGO</t>
  </si>
  <si>
    <t>ALBANESE PIERLUIGI</t>
  </si>
  <si>
    <t xml:space="preserve">CALCAGNI MASSIMILIANO </t>
  </si>
  <si>
    <t>CICLO TECH - MTB RUNNERS ASD</t>
  </si>
  <si>
    <t>GALLI VINCENZO</t>
  </si>
  <si>
    <t>MASSACCI LUCA</t>
  </si>
  <si>
    <t>FRENGUELLOTTI LUCA</t>
  </si>
  <si>
    <t>ASD BAR BOVA</t>
  </si>
  <si>
    <t>VASTARELLA VINCENZO</t>
  </si>
  <si>
    <t>ANTONELLI MASSIMILIANO</t>
  </si>
  <si>
    <t>BRATINA ANDREA</t>
  </si>
  <si>
    <t>ASD TEAMDIECI 2007</t>
  </si>
  <si>
    <t>MELCHIORRI ILIO</t>
  </si>
  <si>
    <t>PAOLUCCI ANDREA</t>
  </si>
  <si>
    <t>ASD PEDALA PIANO</t>
  </si>
  <si>
    <t>NEGRINI PIERGIORGIO</t>
  </si>
  <si>
    <t>GIROLAMI ALESSANDRO</t>
  </si>
  <si>
    <t>ANNICHIARICO GIANLUCA</t>
  </si>
  <si>
    <t>DROGO STEFANO</t>
  </si>
  <si>
    <t>BOSCHI MAURO</t>
  </si>
  <si>
    <t>PACINI  PIERO</t>
  </si>
  <si>
    <t>CHIODI LUCA</t>
  </si>
  <si>
    <t>BONIFAZI LUCA</t>
  </si>
  <si>
    <t>SCOTT NW SPORT</t>
  </si>
  <si>
    <t>GRASSI ZEFFERINO</t>
  </si>
  <si>
    <t>BRANDI MAURIZIO</t>
  </si>
  <si>
    <t>CIMARRA LUCA</t>
  </si>
  <si>
    <t>GENTILNI VLADIMIRO</t>
  </si>
  <si>
    <t>NASETTI ROBERTO</t>
  </si>
  <si>
    <t>MTB CLUB VITERBO</t>
  </si>
  <si>
    <t>MARCHETTI ALBERTO</t>
  </si>
  <si>
    <t>ASD TEAM DIECI 2007</t>
  </si>
  <si>
    <t>OTTAVIANELLI FABIO</t>
  </si>
  <si>
    <t>SAGRAFENA MASSIMILIANO</t>
  </si>
  <si>
    <t>INFELLI FRANCESCO</t>
  </si>
  <si>
    <t>PALOMBA GUIDO</t>
  </si>
  <si>
    <t>BIASILLO EZIO</t>
  </si>
  <si>
    <t>ALBANESE CLAUDIO</t>
  </si>
  <si>
    <t>PASSERINI ELIO</t>
  </si>
  <si>
    <t>PIANESI ALBERTO</t>
  </si>
  <si>
    <t>PROIETTI ELVEZIO</t>
  </si>
  <si>
    <t>BELLI ROBERTO</t>
  </si>
  <si>
    <t xml:space="preserve">ARMINI MARIO </t>
  </si>
  <si>
    <t>COLOGGI ANGELO</t>
  </si>
  <si>
    <t>RAMONI MASSIMILIANO</t>
  </si>
  <si>
    <t xml:space="preserve">MTB LATINA </t>
  </si>
  <si>
    <t>TUMEO ENRICO</t>
  </si>
  <si>
    <t>ZATTINI ROBERTO</t>
  </si>
  <si>
    <t>ASD LAQUINTACOLONNA GC</t>
  </si>
  <si>
    <t>FUSCO ANTONIO</t>
  </si>
  <si>
    <t xml:space="preserve">RISI ANTONIO </t>
  </si>
  <si>
    <t>SOTT NW SPORT</t>
  </si>
  <si>
    <t>REMOLI RENATO</t>
  </si>
  <si>
    <t>ASD MTB SANTA MARINELLA</t>
  </si>
  <si>
    <t>SPADONI LUIGINO</t>
  </si>
  <si>
    <t>MTB CLUB VITERBO ASD</t>
  </si>
  <si>
    <t>SANTINI TIZIANO</t>
  </si>
  <si>
    <t>TEAM B-MAD ASD</t>
  </si>
  <si>
    <t>BRUNO VINCENZO</t>
  </si>
  <si>
    <t>CHIAVINI ROBERTO</t>
  </si>
  <si>
    <t>SESTILI ERMANNO</t>
  </si>
  <si>
    <t>SORRENTINO ANTONIO</t>
  </si>
  <si>
    <t>SCAGNETTI GIULIO</t>
  </si>
  <si>
    <t>CICLI MONTANINIALICE CERAMICA FRW</t>
  </si>
  <si>
    <t>BATTISTINI ANDREA</t>
  </si>
  <si>
    <t>CICLIPETTA ALITALIA</t>
  </si>
  <si>
    <t>FOCARACCI CLAUDIO</t>
  </si>
  <si>
    <t>MARIANI PIERO</t>
  </si>
  <si>
    <t>CECCONI FAUSTO</t>
  </si>
  <si>
    <t>UBERTINI MARCELLO</t>
  </si>
  <si>
    <t>TEAM BIKE VITERBO 2002 ASD</t>
  </si>
  <si>
    <t>RIZZI ENRICO</t>
  </si>
  <si>
    <t xml:space="preserve">PROIETTI LUCA </t>
  </si>
  <si>
    <t>ANGELINI FRANCESCO</t>
  </si>
  <si>
    <t>ATLETICO UISP MONTEROTONDO</t>
  </si>
  <si>
    <t>PAGOTTO ARIANNA</t>
  </si>
  <si>
    <t>MASSI RITA</t>
  </si>
  <si>
    <t>Nepi</t>
  </si>
  <si>
    <t>San Lorenzo N.</t>
  </si>
  <si>
    <t>Civitacastellana</t>
  </si>
  <si>
    <t xml:space="preserve">CHIOFALO ALESSIO </t>
  </si>
  <si>
    <t>ROMANI DANIELE</t>
  </si>
  <si>
    <t>PUGLIESE LORENZO</t>
  </si>
  <si>
    <t>MIRTELLI ANGELO</t>
  </si>
  <si>
    <t>CAVALIERE ROCCO</t>
  </si>
  <si>
    <t>GREGORI FRANCESCO</t>
  </si>
  <si>
    <t>SORRENTINO FRANCESCO</t>
  </si>
  <si>
    <t>DI FLORIO PAOLO</t>
  </si>
  <si>
    <t>PACE DANIELE</t>
  </si>
  <si>
    <t>FEI LUCA</t>
  </si>
  <si>
    <t>CIPOLLETTI CRISTIAN</t>
  </si>
  <si>
    <t>PORCARI DOMENICO</t>
  </si>
  <si>
    <t>FUOCO ANGELO</t>
  </si>
  <si>
    <t>BONUCCHI ALESSANDRO</t>
  </si>
  <si>
    <t>DESIDERI GIANLUCA</t>
  </si>
  <si>
    <t>QUAGLIETTI DANIELE</t>
  </si>
  <si>
    <t>PANDOLFI CORRADO</t>
  </si>
  <si>
    <t>ARATA ANDREA</t>
  </si>
  <si>
    <t>PAGANO GIANCARLO</t>
  </si>
  <si>
    <t>FRANCHI OTTAVIO</t>
  </si>
  <si>
    <t>MASTRACCI MASSIMILIANO</t>
  </si>
  <si>
    <t>BELLI GIANLUCA</t>
  </si>
  <si>
    <t>PASTORI ALESSIO</t>
  </si>
  <si>
    <t>FREE BIKERS TEAM</t>
  </si>
  <si>
    <t>CHIARELLI RANIERO</t>
  </si>
  <si>
    <t>PEA FABIO</t>
  </si>
  <si>
    <t>MTB CLUB BAGNAIA</t>
  </si>
  <si>
    <t>MONESI MASSIMO</t>
  </si>
  <si>
    <t>GS AVIS AMELIA</t>
  </si>
  <si>
    <t>ZAGARESE FRANCESCO</t>
  </si>
  <si>
    <t>RASO MICHELANGELO</t>
  </si>
  <si>
    <t>SORATO FABIO</t>
  </si>
  <si>
    <t>NICOLETTA MASSIMILIANO</t>
  </si>
  <si>
    <t>LARDELLI CARLO</t>
  </si>
  <si>
    <t>ASD SABINA IN BICI</t>
  </si>
  <si>
    <t>FRANCIOLI MORENO</t>
  </si>
  <si>
    <t>FOSCHI MASSIMO</t>
  </si>
  <si>
    <t>CAPERNA FLAVIO</t>
  </si>
  <si>
    <t>IOBBI FABIO</t>
  </si>
  <si>
    <t>ROMALDI ROMUALDO</t>
  </si>
  <si>
    <t>PITOTTI FABIO</t>
  </si>
  <si>
    <t>PECORARI VALENTINO</t>
  </si>
  <si>
    <t>FANTERA ARMANDO</t>
  </si>
  <si>
    <t>SACCO MAURIZIO</t>
  </si>
  <si>
    <t>TOZZI MARIO</t>
  </si>
  <si>
    <t>CHIERUZZI SANDRO</t>
  </si>
  <si>
    <t>PAOLOZZI ENZO</t>
  </si>
  <si>
    <t>CILLI RENATO</t>
  </si>
  <si>
    <t>STRAPPACATENE TESM BIKE</t>
  </si>
  <si>
    <t>QUINTARELLI LUCIANO</t>
  </si>
  <si>
    <t>PERUZZI  MORENO</t>
  </si>
  <si>
    <t>ASD GRAMS BIKE</t>
  </si>
  <si>
    <t>PALMON I STEFANO</t>
  </si>
  <si>
    <t>CHIERUZZI LEONARDO</t>
  </si>
  <si>
    <t>ELISEI MIRON</t>
  </si>
  <si>
    <t>CS MAROS</t>
  </si>
  <si>
    <t>MEROLLE TAMARA</t>
  </si>
  <si>
    <t>ASD MOSER CYCLING TEAM</t>
  </si>
  <si>
    <t>PIZZUTI BARBARA</t>
  </si>
  <si>
    <t>RISPOLI FEDERICO</t>
  </si>
  <si>
    <t>GC MONTE ARGENTARIO</t>
  </si>
  <si>
    <t>MAGI SIMONE</t>
  </si>
  <si>
    <t>MTB CASTIGLIONE DEL LAGO</t>
  </si>
  <si>
    <t>ABBRUZZETTI MANUEL</t>
  </si>
  <si>
    <t>MARIOTTINI ALESSANDRO</t>
  </si>
  <si>
    <t>GS TIME BIKE</t>
  </si>
  <si>
    <t>RINALDINI MIRKO</t>
  </si>
  <si>
    <t>MTB CHIANCIANO TERME</t>
  </si>
  <si>
    <t>MORELLINI JACOPO</t>
  </si>
  <si>
    <t>GC TONDI SPORT</t>
  </si>
  <si>
    <t xml:space="preserve">RICCI ALESSANDRO </t>
  </si>
  <si>
    <t>EUROBICI ORVIETO</t>
  </si>
  <si>
    <t>VARAZI LEONARDO</t>
  </si>
  <si>
    <t>ASD FORNOLESE BIKE</t>
  </si>
  <si>
    <t>CASADIDIO GIANLUCA</t>
  </si>
  <si>
    <t>ETRUSKA BIKE</t>
  </si>
  <si>
    <t>MEZZOPRETE PAOLO</t>
  </si>
  <si>
    <t>MONTANUCCI ETTORE</t>
  </si>
  <si>
    <t>VINCI FEDERICO</t>
  </si>
  <si>
    <t>TARALLO VLADIMIRO</t>
  </si>
  <si>
    <t>ASD TEAM B-MAD</t>
  </si>
  <si>
    <t>SANTONI MASSIMILIANO</t>
  </si>
  <si>
    <t>FRITTELLA WILLIAM</t>
  </si>
  <si>
    <t>FRULLONI CARLO</t>
  </si>
  <si>
    <t>TARDIOLI GIANLUCA</t>
  </si>
  <si>
    <t>PROIETTI MARSILIO</t>
  </si>
  <si>
    <t>GC VITERBESE</t>
  </si>
  <si>
    <t>MANGIABENE ALESSANDRO</t>
  </si>
  <si>
    <t>FABBRINI STEFANO</t>
  </si>
  <si>
    <t>MOUNTAIN&amp;BIKE  AMIATA</t>
  </si>
  <si>
    <t>DURAZZI DANIELE</t>
  </si>
  <si>
    <t>GC SANTA FIORA</t>
  </si>
  <si>
    <t>ERRE LEONARDO</t>
  </si>
  <si>
    <t>ACD SC CENTRO BICI TEAM TERNI</t>
  </si>
  <si>
    <t>CUI GIANPAOLO</t>
  </si>
  <si>
    <t>BENIGNI FABRIZIO</t>
  </si>
  <si>
    <t>VALENTINI DOMENICO</t>
  </si>
  <si>
    <t>ASD VITTORIO BIKE MONTE FOGLIANO</t>
  </si>
  <si>
    <t>RAGNI VALTER</t>
  </si>
  <si>
    <t>BURACCIONI RENATO</t>
  </si>
  <si>
    <t>BIANCHINI GIORGIO</t>
  </si>
  <si>
    <t>UNIONE CICLISTICA ORVIETANA</t>
  </si>
  <si>
    <t>ARDIZZONE STEFANO</t>
  </si>
  <si>
    <t>GRUPPO MTB PEDALANDO ASD ROMA</t>
  </si>
  <si>
    <t>MINCIOTTI RICCARDO</t>
  </si>
  <si>
    <t>GC FALISCO SPEEDY BIKE CICLI CAPRIO</t>
  </si>
  <si>
    <t>TISATO ANGELO</t>
  </si>
  <si>
    <t>ONORATI MASSIMILIANO</t>
  </si>
  <si>
    <t xml:space="preserve">PAIOLETTI FABIO </t>
  </si>
  <si>
    <t>A.S.D. TROMBADORE'S TEAM</t>
  </si>
  <si>
    <t>SCIMENI ANTONIO</t>
  </si>
  <si>
    <t>UISP CIVITAVECCHIA</t>
  </si>
  <si>
    <t>JULIANO ANGELO</t>
  </si>
  <si>
    <t>METELLI MARCIO LICINIO</t>
  </si>
  <si>
    <t>BORGI LORENZO</t>
  </si>
  <si>
    <t>TEAM B-MAD</t>
  </si>
  <si>
    <t>BERNARDINI IVANO</t>
  </si>
  <si>
    <t>MOUNTAIN&amp;BIKE AMIATA</t>
  </si>
  <si>
    <t>SASSARA ENRICO</t>
  </si>
  <si>
    <t>BERTOLINI NAZZARENO</t>
  </si>
  <si>
    <t>TAMORRI CIRO</t>
  </si>
  <si>
    <t>ADS BAR BOVA OFF ALIMENTARE</t>
  </si>
  <si>
    <t>BATTAGLIA MARCO</t>
  </si>
  <si>
    <t>BERNARDUCCI PIERO</t>
  </si>
  <si>
    <t>MARANGONI MARCO</t>
  </si>
  <si>
    <t>A.S.D. VITTORIO BIKE MONTE FOGLIANO</t>
  </si>
  <si>
    <t>PELOROSSO STEFANO</t>
  </si>
  <si>
    <t>PURGATORIO STEFANO</t>
  </si>
  <si>
    <t>LOMBARDELLI LORENO</t>
  </si>
  <si>
    <t>ARDUINI PAOLO</t>
  </si>
  <si>
    <t>LEONARDI GIULIO</t>
  </si>
  <si>
    <t>COLONNA PATRIZIO</t>
  </si>
  <si>
    <t>BARTOLINI CLAUDIO</t>
  </si>
  <si>
    <t>A.S.D. RED WHITE</t>
  </si>
  <si>
    <t>POZZI MARCO VALERIO</t>
  </si>
  <si>
    <t>TRAILBIKE TEAM A.S.D.</t>
  </si>
  <si>
    <t>BANELLA FRANCO</t>
  </si>
  <si>
    <t>TAMBURINI MAURO</t>
  </si>
  <si>
    <t>ASD CROCETTE BIKE SARTEANO</t>
  </si>
  <si>
    <t>BENNICELLI ALESSANDRO</t>
  </si>
  <si>
    <t>DELLE MONACHE OSVALDO</t>
  </si>
  <si>
    <t>DE SIMONE SALVATORE</t>
  </si>
  <si>
    <t>PROSPERINI BRUNO</t>
  </si>
  <si>
    <t>ST HILL JASON</t>
  </si>
  <si>
    <t>FRATINI LUIGI</t>
  </si>
  <si>
    <t>GILFORD LAURENCE</t>
  </si>
  <si>
    <t>MARINUCCI SABINA</t>
  </si>
  <si>
    <t>MENICHINI VIOLETTA</t>
  </si>
  <si>
    <t>MTB RIETI</t>
  </si>
  <si>
    <t>LATINI DARIO</t>
  </si>
  <si>
    <t>NAPOLI RICCARDO</t>
  </si>
  <si>
    <t>CRISI EMANUELE</t>
  </si>
  <si>
    <t>ASD BIKE CENTER PRO TEAM MTB</t>
  </si>
  <si>
    <t>PROIETTI CARLO</t>
  </si>
  <si>
    <t>ASD MTB CLUB SPOLETO</t>
  </si>
  <si>
    <t>ROSSI EDOARDO</t>
  </si>
  <si>
    <t>ASD IDEA-RUOTE A.R. TERNI</t>
  </si>
  <si>
    <t>MOTTIRONI GIORGIO</t>
  </si>
  <si>
    <t>SCOTT-NW SPORT</t>
  </si>
  <si>
    <t>GIULIOLO GIULIO</t>
  </si>
  <si>
    <t>ZOLLA PATRIZIO</t>
  </si>
  <si>
    <t>CASTIGLIONI MAURIZIO</t>
  </si>
  <si>
    <t xml:space="preserve">BELLETTI SIMONE </t>
  </si>
  <si>
    <t>ASD CENTER BIKE</t>
  </si>
  <si>
    <t>BENATO JEFFERSON LUIZ</t>
  </si>
  <si>
    <t>ZANOLI FRANCESCO</t>
  </si>
  <si>
    <t>ASD ETRUSCA BIKE</t>
  </si>
  <si>
    <t>QUINZI FABIO</t>
  </si>
  <si>
    <t>ASD ROAD BIKE CANTALICE</t>
  </si>
  <si>
    <t>SILVERI MARCO</t>
  </si>
  <si>
    <t>CAPPELLONI MARCO</t>
  </si>
  <si>
    <t>NASINI FABRIZIO</t>
  </si>
  <si>
    <t>CASTELLANI STEFANO</t>
  </si>
  <si>
    <t>SORO LORENZO</t>
  </si>
  <si>
    <t>BELLANCA FABRIZIO</t>
  </si>
  <si>
    <t>LANCIONI DANIELE</t>
  </si>
  <si>
    <t>VELO CLUB SAN VINCENZO</t>
  </si>
  <si>
    <t>BITTI ALESSIO</t>
  </si>
  <si>
    <t>PASCUCCI LUIGI</t>
  </si>
  <si>
    <t>BIANCHINI MATTEO</t>
  </si>
  <si>
    <t>EXTREME BIKE</t>
  </si>
  <si>
    <t>BACETTI ALESSANDRO</t>
  </si>
  <si>
    <t>CICLI ROMA CLUB</t>
  </si>
  <si>
    <t>MTB CHIANCIANO TERME ASD</t>
  </si>
  <si>
    <t>MELONI CRISTIANO</t>
  </si>
  <si>
    <t>BENEDETTI ANDREA</t>
  </si>
  <si>
    <t>MERCANTI GIOVANNI</t>
  </si>
  <si>
    <t>SINESI SERGIO</t>
  </si>
  <si>
    <t>MATTUCILLI ALESSANDRO</t>
  </si>
  <si>
    <t>ASD ETRUSKA BIKE</t>
  </si>
  <si>
    <t>FARINATO FRANCESCO</t>
  </si>
  <si>
    <t>ASD CICLI FATATO</t>
  </si>
  <si>
    <t>POSSANZA GIANPAOLO</t>
  </si>
  <si>
    <t>BEFANI PIERLUIGI</t>
  </si>
  <si>
    <t>SANTORI MARCO</t>
  </si>
  <si>
    <t>NUZZO ALFREDO</t>
  </si>
  <si>
    <t>BIKEMOTION ASD</t>
  </si>
  <si>
    <t>CIBELLI STEFANO</t>
  </si>
  <si>
    <t>BECCATINI MARCO</t>
  </si>
  <si>
    <t>CARLETTI VALERIO</t>
  </si>
  <si>
    <t>CECCARIGLIA STEFANO</t>
  </si>
  <si>
    <t>TEAM BIKE VITERBO 2002</t>
  </si>
  <si>
    <t>BOCCI MARCO</t>
  </si>
  <si>
    <t>GC VAL DI MERSE</t>
  </si>
  <si>
    <t>MANONI RICCARDO</t>
  </si>
  <si>
    <t>BICIMANIA/LA BASE TERNI</t>
  </si>
  <si>
    <t xml:space="preserve">CASINI  FABIO </t>
  </si>
  <si>
    <t>PIZZICHILLO GIANMARCO</t>
  </si>
  <si>
    <t>GS BERTUCCI</t>
  </si>
  <si>
    <t>BRUNI DANIELE</t>
  </si>
  <si>
    <t>BERNARDINI FULVIO</t>
  </si>
  <si>
    <t>CANUZZI MARCO</t>
  </si>
  <si>
    <t>SCUOLA INDOOR CYCLING E FITNESS</t>
  </si>
  <si>
    <t>PENNONE STEFANO</t>
  </si>
  <si>
    <t>GALATOLO MARCO</t>
  </si>
  <si>
    <t>LALLI GIANLUCA</t>
  </si>
  <si>
    <t>COSCIA STEFANO</t>
  </si>
  <si>
    <t>PIZZI ENRICO</t>
  </si>
  <si>
    <t>FIORINI ROBERTO</t>
  </si>
  <si>
    <t>TEAM BIKE LAB ASD</t>
  </si>
  <si>
    <t>CIPICCIA MASSIMO</t>
  </si>
  <si>
    <t>BAGNOLA DANIELA</t>
  </si>
  <si>
    <t>MADDALONI MARCO</t>
  </si>
  <si>
    <t>EMILIOZZI EMILIO</t>
  </si>
  <si>
    <t xml:space="preserve">GIIORGI FABIO </t>
  </si>
  <si>
    <t>ASD BIKE EMOTION</t>
  </si>
  <si>
    <t>TORTOLANI UGO</t>
  </si>
  <si>
    <t>YOUNG LINE</t>
  </si>
  <si>
    <t>CAPATI CAMMINITO</t>
  </si>
  <si>
    <t>SFORZA GIOACCHINO</t>
  </si>
  <si>
    <t>ASD TEAM EUROBICI ORVIETO</t>
  </si>
  <si>
    <t>CATTANEO MAURIZIO</t>
  </si>
  <si>
    <t>CALABASSI GUIDO</t>
  </si>
  <si>
    <t>GS CICLI GAUDENZI ASD</t>
  </si>
  <si>
    <t>CIAVARELLI PAOLO</t>
  </si>
  <si>
    <t>CENTRO BICI TEAM TERNI</t>
  </si>
  <si>
    <t>PELO MASSIMO</t>
  </si>
  <si>
    <t>NUCCI GIANLUCA</t>
  </si>
  <si>
    <t>FARAONI ROBERTO</t>
  </si>
  <si>
    <t>AQUILANTI GIANLUIGI</t>
  </si>
  <si>
    <t>DI MARCO FRANCO</t>
  </si>
  <si>
    <t>STOPPANI ACHILLE</t>
  </si>
  <si>
    <t>IMPERIOSI GIORGIO</t>
  </si>
  <si>
    <t>ASD BIKEMOTION</t>
  </si>
  <si>
    <t>SARTI STEFANO</t>
  </si>
  <si>
    <t>ASAD BIKEMOTION</t>
  </si>
  <si>
    <t>SARAGA  GIANPIERO</t>
  </si>
  <si>
    <t>BOCCI PAOLO FRANCO</t>
  </si>
  <si>
    <t>CENTRI TALIA BIKE MONTANINI</t>
  </si>
  <si>
    <t>SANETTI FEDERICO</t>
  </si>
  <si>
    <t>ASD CICLO CLUB VETRALLA</t>
  </si>
  <si>
    <t>AMBROSINI MARIO</t>
  </si>
  <si>
    <t xml:space="preserve">MATTEUCCI MARIO </t>
  </si>
  <si>
    <t>STANGANELLI LUCIANO</t>
  </si>
  <si>
    <t>BURATTTINI CARLO</t>
  </si>
  <si>
    <t>MOLINARI MAURIZIO</t>
  </si>
  <si>
    <t>VALERIANI ROBERTO</t>
  </si>
  <si>
    <t>MOCETTI IVANO</t>
  </si>
  <si>
    <t>LIBERTI PAOLO</t>
  </si>
  <si>
    <t>VELO CLUB CRE-VAL-CIR</t>
  </si>
  <si>
    <t>BATTISTELLI GIANNI</t>
  </si>
  <si>
    <t>LAMANTIA SERGIO</t>
  </si>
  <si>
    <t>BRIANO GIUSEPPE</t>
  </si>
  <si>
    <t>LAMANTIA FRANCO</t>
  </si>
  <si>
    <t>POLLAZZI MAURO</t>
  </si>
  <si>
    <t>SOLUZIONE ARREDAMENTO BASSIBIKE</t>
  </si>
  <si>
    <t>ROSELLA SERGIO</t>
  </si>
  <si>
    <t>CRESCENTINI MARCO</t>
  </si>
  <si>
    <t>GRAZINI VALENTINO</t>
  </si>
  <si>
    <t>GROSSI ANGELO</t>
  </si>
  <si>
    <t>GS MARATHON BIKE GROSSETO</t>
  </si>
  <si>
    <t>MAZZI MASSIMO</t>
  </si>
  <si>
    <t>MANONI CESARE</t>
  </si>
  <si>
    <t>BICI MANIA/LA BASE TERNI</t>
  </si>
  <si>
    <t>SPALLETTA STEFANO</t>
  </si>
  <si>
    <t>BALLARINI VALTER</t>
  </si>
  <si>
    <t>CASACCIA LAURINDO</t>
  </si>
  <si>
    <t>CHIAVACCI MARCO</t>
  </si>
  <si>
    <t xml:space="preserve">GIRARDI GIUSEPPE </t>
  </si>
  <si>
    <t>CRISTIANI SANTE</t>
  </si>
  <si>
    <t>BIKER CLUB BASSANO R. ASD</t>
  </si>
  <si>
    <t>FRACASSA DANIELE</t>
  </si>
  <si>
    <t>ASD TEAM IMPOSSIBILE</t>
  </si>
  <si>
    <t>CASATI VANESSA</t>
  </si>
  <si>
    <t xml:space="preserve">RUGGERI SARA </t>
  </si>
  <si>
    <t>FANELLI ANNA</t>
  </si>
  <si>
    <t>SQUAZINI GERMANA</t>
  </si>
  <si>
    <t>ROSSI VANIA</t>
  </si>
  <si>
    <t>CENTRO SPORTIVO ESERCITO</t>
  </si>
  <si>
    <t>CRISI ROBERTO</t>
  </si>
  <si>
    <t>ASD BIKE CENTER  PRO TEAM MTB</t>
  </si>
  <si>
    <t>TAMBURLINI MICHELE</t>
  </si>
  <si>
    <t>CARACCIOLO LEONARDO</t>
  </si>
  <si>
    <t>apoli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</si>
</sst>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F400]h:mm:ss\ AM/PM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 Black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9"/>
      <name val="Arial Narrow"/>
      <family val="2"/>
    </font>
    <font>
      <sz val="18"/>
      <color indexed="8"/>
      <name val="Calibri"/>
      <family val="2"/>
    </font>
    <font>
      <sz val="18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 Black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0"/>
      <name val="Arial Narrow"/>
      <family val="2"/>
    </font>
    <font>
      <sz val="18"/>
      <color theme="1"/>
      <name val="Calibri"/>
      <family val="2"/>
    </font>
    <font>
      <sz val="18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Border="1" applyAlignment="1" applyProtection="1">
      <alignment horizontal="centerContinuous" vertical="center"/>
      <protection hidden="1"/>
    </xf>
    <xf numFmtId="49" fontId="2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NumberFormat="1" applyFont="1" applyFill="1" applyBorder="1" applyAlignment="1" applyProtection="1">
      <alignment horizontal="left"/>
      <protection locked="0"/>
    </xf>
    <xf numFmtId="0" fontId="3" fillId="34" borderId="12" xfId="0" applyNumberFormat="1" applyFont="1" applyFill="1" applyBorder="1" applyAlignment="1" applyProtection="1">
      <alignment horizontal="left"/>
      <protection locked="0"/>
    </xf>
    <xf numFmtId="0" fontId="3" fillId="35" borderId="12" xfId="0" applyNumberFormat="1" applyFont="1" applyFill="1" applyBorder="1" applyAlignment="1" applyProtection="1">
      <alignment horizontal="left"/>
      <protection locked="0"/>
    </xf>
    <xf numFmtId="0" fontId="3" fillId="36" borderId="12" xfId="0" applyNumberFormat="1" applyFont="1" applyFill="1" applyBorder="1" applyAlignment="1" applyProtection="1">
      <alignment horizontal="center"/>
      <protection locked="0"/>
    </xf>
    <xf numFmtId="0" fontId="3" fillId="36" borderId="12" xfId="0" applyNumberFormat="1" applyFont="1" applyFill="1" applyBorder="1" applyAlignment="1" applyProtection="1">
      <alignment horizontal="left"/>
      <protection locked="0"/>
    </xf>
    <xf numFmtId="0" fontId="3" fillId="37" borderId="12" xfId="0" applyNumberFormat="1" applyFont="1" applyFill="1" applyBorder="1" applyAlignment="1" applyProtection="1">
      <alignment horizontal="center"/>
      <protection locked="0"/>
    </xf>
    <xf numFmtId="0" fontId="3" fillId="37" borderId="12" xfId="0" applyNumberFormat="1" applyFont="1" applyFill="1" applyBorder="1" applyAlignment="1" applyProtection="1">
      <alignment horizontal="left"/>
      <protection locked="0"/>
    </xf>
    <xf numFmtId="0" fontId="3" fillId="38" borderId="12" xfId="0" applyNumberFormat="1" applyFont="1" applyFill="1" applyBorder="1" applyAlignment="1" applyProtection="1">
      <alignment horizontal="center"/>
      <protection locked="0"/>
    </xf>
    <xf numFmtId="0" fontId="3" fillId="38" borderId="12" xfId="0" applyNumberFormat="1" applyFont="1" applyFill="1" applyBorder="1" applyAlignment="1" applyProtection="1">
      <alignment horizontal="left"/>
      <protection locked="0"/>
    </xf>
    <xf numFmtId="0" fontId="3" fillId="39" borderId="12" xfId="0" applyNumberFormat="1" applyFont="1" applyFill="1" applyBorder="1" applyAlignment="1" applyProtection="1">
      <alignment horizontal="center"/>
      <protection locked="0"/>
    </xf>
    <xf numFmtId="0" fontId="3" fillId="39" borderId="12" xfId="0" applyNumberFormat="1" applyFont="1" applyFill="1" applyBorder="1" applyAlignment="1" applyProtection="1">
      <alignment horizontal="left"/>
      <protection locked="0"/>
    </xf>
    <xf numFmtId="0" fontId="3" fillId="40" borderId="12" xfId="0" applyNumberFormat="1" applyFont="1" applyFill="1" applyBorder="1" applyAlignment="1" applyProtection="1">
      <alignment horizontal="center"/>
      <protection locked="0"/>
    </xf>
    <xf numFmtId="0" fontId="3" fillId="40" borderId="12" xfId="0" applyNumberFormat="1" applyFont="1" applyFill="1" applyBorder="1" applyAlignment="1" applyProtection="1">
      <alignment horizontal="left"/>
      <protection locked="0"/>
    </xf>
    <xf numFmtId="0" fontId="0" fillId="41" borderId="0" xfId="0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42" borderId="12" xfId="0" applyNumberFormat="1" applyFont="1" applyFill="1" applyBorder="1" applyAlignment="1" applyProtection="1">
      <alignment horizontal="left"/>
      <protection locked="0"/>
    </xf>
    <xf numFmtId="0" fontId="51" fillId="42" borderId="12" xfId="0" applyNumberFormat="1" applyFont="1" applyFill="1" applyBorder="1" applyAlignment="1" applyProtection="1">
      <alignment horizontal="center"/>
      <protection locked="0"/>
    </xf>
    <xf numFmtId="0" fontId="51" fillId="36" borderId="12" xfId="0" applyNumberFormat="1" applyFont="1" applyFill="1" applyBorder="1" applyAlignment="1" applyProtection="1">
      <alignment horizontal="center"/>
      <protection locked="0"/>
    </xf>
    <xf numFmtId="0" fontId="51" fillId="36" borderId="12" xfId="0" applyNumberFormat="1" applyFont="1" applyFill="1" applyBorder="1" applyAlignment="1" applyProtection="1">
      <alignment horizontal="left"/>
      <protection locked="0"/>
    </xf>
    <xf numFmtId="0" fontId="51" fillId="43" borderId="12" xfId="0" applyNumberFormat="1" applyFont="1" applyFill="1" applyBorder="1" applyAlignment="1" applyProtection="1">
      <alignment horizontal="center"/>
      <protection locked="0"/>
    </xf>
    <xf numFmtId="0" fontId="51" fillId="43" borderId="12" xfId="0" applyNumberFormat="1" applyFont="1" applyFill="1" applyBorder="1" applyAlignment="1" applyProtection="1">
      <alignment horizontal="left"/>
      <protection locked="0"/>
    </xf>
    <xf numFmtId="0" fontId="51" fillId="34" borderId="12" xfId="0" applyNumberFormat="1" applyFont="1" applyFill="1" applyBorder="1" applyAlignment="1" applyProtection="1">
      <alignment horizontal="center"/>
      <protection locked="0"/>
    </xf>
    <xf numFmtId="0" fontId="51" fillId="34" borderId="12" xfId="0" applyNumberFormat="1" applyFont="1" applyFill="1" applyBorder="1" applyAlignment="1" applyProtection="1">
      <alignment horizontal="left"/>
      <protection locked="0"/>
    </xf>
    <xf numFmtId="0" fontId="51" fillId="44" borderId="12" xfId="0" applyNumberFormat="1" applyFont="1" applyFill="1" applyBorder="1" applyAlignment="1" applyProtection="1">
      <alignment horizontal="center"/>
      <protection locked="0"/>
    </xf>
    <xf numFmtId="0" fontId="51" fillId="44" borderId="12" xfId="0" applyNumberFormat="1" applyFont="1" applyFill="1" applyBorder="1" applyAlignment="1" applyProtection="1">
      <alignment horizontal="left"/>
      <protection locked="0"/>
    </xf>
    <xf numFmtId="0" fontId="51" fillId="44" borderId="12" xfId="0" applyFont="1" applyFill="1" applyBorder="1" applyAlignment="1">
      <alignment horizontal="center"/>
    </xf>
    <xf numFmtId="0" fontId="51" fillId="44" borderId="12" xfId="0" applyFont="1" applyFill="1" applyBorder="1" applyAlignment="1">
      <alignment/>
    </xf>
    <xf numFmtId="0" fontId="51" fillId="39" borderId="12" xfId="0" applyNumberFormat="1" applyFont="1" applyFill="1" applyBorder="1" applyAlignment="1" applyProtection="1">
      <alignment horizontal="center"/>
      <protection locked="0"/>
    </xf>
    <xf numFmtId="0" fontId="51" fillId="39" borderId="12" xfId="0" applyNumberFormat="1" applyFont="1" applyFill="1" applyBorder="1" applyAlignment="1" applyProtection="1">
      <alignment horizontal="left"/>
      <protection locked="0"/>
    </xf>
    <xf numFmtId="0" fontId="51" fillId="37" borderId="12" xfId="0" applyNumberFormat="1" applyFont="1" applyFill="1" applyBorder="1" applyAlignment="1" applyProtection="1">
      <alignment horizontal="center"/>
      <protection locked="0"/>
    </xf>
    <xf numFmtId="0" fontId="51" fillId="37" borderId="12" xfId="0" applyNumberFormat="1" applyFont="1" applyFill="1" applyBorder="1" applyAlignment="1" applyProtection="1">
      <alignment horizontal="left"/>
      <protection locked="0"/>
    </xf>
    <xf numFmtId="0" fontId="51" fillId="45" borderId="12" xfId="0" applyNumberFormat="1" applyFont="1" applyFill="1" applyBorder="1" applyAlignment="1" applyProtection="1">
      <alignment horizontal="center"/>
      <protection locked="0"/>
    </xf>
    <xf numFmtId="0" fontId="51" fillId="45" borderId="12" xfId="0" applyNumberFormat="1" applyFont="1" applyFill="1" applyBorder="1" applyAlignment="1" applyProtection="1">
      <alignment horizontal="left"/>
      <protection locked="0"/>
    </xf>
    <xf numFmtId="0" fontId="51" fillId="33" borderId="12" xfId="0" applyNumberFormat="1" applyFont="1" applyFill="1" applyBorder="1" applyAlignment="1" applyProtection="1">
      <alignment horizontal="left"/>
      <protection locked="0"/>
    </xf>
    <xf numFmtId="0" fontId="51" fillId="33" borderId="12" xfId="0" applyNumberFormat="1" applyFont="1" applyFill="1" applyBorder="1" applyAlignment="1" applyProtection="1">
      <alignment horizontal="center"/>
      <protection locked="0"/>
    </xf>
    <xf numFmtId="0" fontId="51" fillId="40" borderId="12" xfId="0" applyNumberFormat="1" applyFont="1" applyFill="1" applyBorder="1" applyAlignment="1" applyProtection="1">
      <alignment horizontal="left"/>
      <protection locked="0"/>
    </xf>
    <xf numFmtId="0" fontId="51" fillId="40" borderId="12" xfId="0" applyNumberFormat="1" applyFont="1" applyFill="1" applyBorder="1" applyAlignment="1" applyProtection="1">
      <alignment horizontal="center"/>
      <protection locked="0"/>
    </xf>
    <xf numFmtId="0" fontId="51" fillId="38" borderId="12" xfId="0" applyNumberFormat="1" applyFont="1" applyFill="1" applyBorder="1" applyAlignment="1" applyProtection="1">
      <alignment horizontal="center"/>
      <protection locked="0"/>
    </xf>
    <xf numFmtId="0" fontId="51" fillId="38" borderId="12" xfId="0" applyNumberFormat="1" applyFont="1" applyFill="1" applyBorder="1" applyAlignment="1" applyProtection="1">
      <alignment horizontal="left"/>
      <protection locked="0"/>
    </xf>
    <xf numFmtId="0" fontId="51" fillId="35" borderId="12" xfId="0" applyNumberFormat="1" applyFont="1" applyFill="1" applyBorder="1" applyAlignment="1" applyProtection="1">
      <alignment horizontal="left"/>
      <protection locked="0"/>
    </xf>
    <xf numFmtId="0" fontId="51" fillId="35" borderId="12" xfId="0" applyNumberFormat="1" applyFont="1" applyFill="1" applyBorder="1" applyAlignment="1" applyProtection="1">
      <alignment horizontal="center"/>
      <protection locked="0"/>
    </xf>
    <xf numFmtId="0" fontId="51" fillId="36" borderId="13" xfId="0" applyNumberFormat="1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>
      <alignment horizontal="center"/>
    </xf>
    <xf numFmtId="0" fontId="52" fillId="33" borderId="12" xfId="0" applyNumberFormat="1" applyFont="1" applyFill="1" applyBorder="1" applyAlignment="1" applyProtection="1">
      <alignment horizontal="left"/>
      <protection locked="0"/>
    </xf>
    <xf numFmtId="0" fontId="51" fillId="46" borderId="12" xfId="0" applyFont="1" applyFill="1" applyBorder="1" applyAlignment="1">
      <alignment/>
    </xf>
    <xf numFmtId="0" fontId="51" fillId="37" borderId="14" xfId="0" applyNumberFormat="1" applyFont="1" applyFill="1" applyBorder="1" applyAlignment="1" applyProtection="1">
      <alignment horizontal="left"/>
      <protection locked="0"/>
    </xf>
    <xf numFmtId="0" fontId="51" fillId="37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51" fillId="33" borderId="15" xfId="0" applyNumberFormat="1" applyFont="1" applyFill="1" applyBorder="1" applyAlignment="1" applyProtection="1">
      <alignment horizontal="left"/>
      <protection locked="0"/>
    </xf>
    <xf numFmtId="0" fontId="51" fillId="33" borderId="14" xfId="0" applyNumberFormat="1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3" fillId="47" borderId="12" xfId="0" applyNumberFormat="1" applyFont="1" applyFill="1" applyBorder="1" applyAlignment="1" applyProtection="1">
      <alignment horizontal="left"/>
      <protection locked="0"/>
    </xf>
    <xf numFmtId="0" fontId="53" fillId="0" borderId="0" xfId="0" applyFont="1" applyAlignment="1">
      <alignment horizontal="center"/>
    </xf>
    <xf numFmtId="0" fontId="53" fillId="41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1" fillId="0" borderId="12" xfId="0" applyNumberFormat="1" applyFont="1" applyFill="1" applyBorder="1" applyAlignment="1" applyProtection="1">
      <alignment horizontal="center"/>
      <protection locked="0"/>
    </xf>
    <xf numFmtId="0" fontId="54" fillId="0" borderId="12" xfId="0" applyNumberFormat="1" applyFont="1" applyFill="1" applyBorder="1" applyAlignment="1" applyProtection="1">
      <alignment horizontal="left"/>
      <protection locked="0"/>
    </xf>
    <xf numFmtId="0" fontId="51" fillId="0" borderId="12" xfId="0" applyNumberFormat="1" applyFont="1" applyFill="1" applyBorder="1" applyAlignment="1" applyProtection="1">
      <alignment horizontal="left"/>
      <protection locked="0"/>
    </xf>
    <xf numFmtId="0" fontId="51" fillId="0" borderId="13" xfId="0" applyNumberFormat="1" applyFont="1" applyFill="1" applyBorder="1" applyAlignment="1" applyProtection="1">
      <alignment horizontal="center"/>
      <protection locked="0"/>
    </xf>
    <xf numFmtId="0" fontId="54" fillId="0" borderId="13" xfId="0" applyNumberFormat="1" applyFont="1" applyFill="1" applyBorder="1" applyAlignment="1" applyProtection="1">
      <alignment horizontal="left"/>
      <protection locked="0"/>
    </xf>
    <xf numFmtId="0" fontId="51" fillId="0" borderId="13" xfId="0" applyNumberFormat="1" applyFont="1" applyFill="1" applyBorder="1" applyAlignment="1" applyProtection="1">
      <alignment horizontal="left"/>
      <protection locked="0"/>
    </xf>
    <xf numFmtId="0" fontId="51" fillId="47" borderId="12" xfId="0" applyNumberFormat="1" applyFont="1" applyFill="1" applyBorder="1" applyAlignment="1" applyProtection="1">
      <alignment horizontal="center"/>
      <protection locked="0"/>
    </xf>
    <xf numFmtId="0" fontId="54" fillId="47" borderId="12" xfId="0" applyNumberFormat="1" applyFont="1" applyFill="1" applyBorder="1" applyAlignment="1" applyProtection="1">
      <alignment horizontal="left"/>
      <protection locked="0"/>
    </xf>
    <xf numFmtId="0" fontId="51" fillId="47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3" fillId="44" borderId="12" xfId="0" applyNumberFormat="1" applyFont="1" applyFill="1" applyBorder="1" applyAlignment="1" applyProtection="1">
      <alignment horizontal="left"/>
      <protection locked="0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3" fillId="33" borderId="14" xfId="0" applyNumberFormat="1" applyFont="1" applyFill="1" applyBorder="1" applyAlignment="1" applyProtection="1">
      <alignment horizontal="left"/>
      <protection locked="0"/>
    </xf>
    <xf numFmtId="0" fontId="3" fillId="39" borderId="14" xfId="0" applyNumberFormat="1" applyFont="1" applyFill="1" applyBorder="1" applyAlignment="1" applyProtection="1">
      <alignment horizontal="left"/>
      <protection locked="0"/>
    </xf>
    <xf numFmtId="0" fontId="51" fillId="33" borderId="12" xfId="0" applyFont="1" applyFill="1" applyBorder="1" applyAlignment="1">
      <alignment/>
    </xf>
    <xf numFmtId="0" fontId="51" fillId="33" borderId="12" xfId="36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3" fillId="39" borderId="15" xfId="0" applyNumberFormat="1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3" fillId="37" borderId="14" xfId="0" applyNumberFormat="1" applyFont="1" applyFill="1" applyBorder="1" applyAlignment="1" applyProtection="1">
      <alignment horizontal="left"/>
      <protection locked="0"/>
    </xf>
    <xf numFmtId="0" fontId="51" fillId="42" borderId="13" xfId="0" applyNumberFormat="1" applyFont="1" applyFill="1" applyBorder="1" applyAlignment="1" applyProtection="1">
      <alignment horizontal="left"/>
      <protection locked="0"/>
    </xf>
    <xf numFmtId="0" fontId="55" fillId="0" borderId="0" xfId="0" applyFont="1" applyFill="1" applyBorder="1" applyAlignment="1">
      <alignment/>
    </xf>
    <xf numFmtId="0" fontId="56" fillId="42" borderId="12" xfId="0" applyNumberFormat="1" applyFont="1" applyFill="1" applyBorder="1" applyAlignment="1" applyProtection="1">
      <alignment horizontal="left"/>
      <protection locked="0"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/>
    </xf>
    <xf numFmtId="0" fontId="56" fillId="39" borderId="12" xfId="0" applyNumberFormat="1" applyFont="1" applyFill="1" applyBorder="1" applyAlignment="1" applyProtection="1">
      <alignment horizontal="left"/>
      <protection locked="0"/>
    </xf>
    <xf numFmtId="0" fontId="56" fillId="46" borderId="12" xfId="0" applyFont="1" applyFill="1" applyBorder="1" applyAlignment="1">
      <alignment/>
    </xf>
    <xf numFmtId="0" fontId="56" fillId="38" borderId="12" xfId="0" applyNumberFormat="1" applyFont="1" applyFill="1" applyBorder="1" applyAlignment="1" applyProtection="1">
      <alignment horizontal="left"/>
      <protection locked="0"/>
    </xf>
    <xf numFmtId="0" fontId="6" fillId="39" borderId="12" xfId="0" applyNumberFormat="1" applyFont="1" applyFill="1" applyBorder="1" applyAlignment="1" applyProtection="1">
      <alignment horizontal="left"/>
      <protection locked="0"/>
    </xf>
    <xf numFmtId="0" fontId="50" fillId="48" borderId="0" xfId="0" applyFont="1" applyFill="1" applyBorder="1" applyAlignment="1">
      <alignment horizontal="center" vertical="center"/>
    </xf>
    <xf numFmtId="0" fontId="0" fillId="49" borderId="0" xfId="0" applyFill="1" applyAlignment="1">
      <alignment horizontal="center" vertical="center"/>
    </xf>
    <xf numFmtId="0" fontId="3" fillId="37" borderId="15" xfId="0" applyNumberFormat="1" applyFont="1" applyFill="1" applyBorder="1" applyAlignment="1" applyProtection="1">
      <alignment horizontal="left"/>
      <protection locked="0"/>
    </xf>
    <xf numFmtId="0" fontId="51" fillId="37" borderId="13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team('CICLO%20TECH%20-%20MTB%20RUNNERS%20ASD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1"/>
  <sheetViews>
    <sheetView workbookViewId="0" topLeftCell="E334">
      <selection activeCell="O334" sqref="O334"/>
    </sheetView>
  </sheetViews>
  <sheetFormatPr defaultColWidth="9.140625" defaultRowHeight="15"/>
  <cols>
    <col min="2" max="2" width="9.140625" style="5" customWidth="1"/>
    <col min="3" max="3" width="7.28125" style="62" bestFit="1" customWidth="1"/>
    <col min="4" max="4" width="37.00390625" style="0" bestFit="1" customWidth="1"/>
    <col min="5" max="5" width="47.7109375" style="0" customWidth="1"/>
    <col min="6" max="6" width="14.140625" style="5" customWidth="1"/>
    <col min="7" max="7" width="12.140625" style="22" customWidth="1"/>
    <col min="8" max="8" width="14.421875" style="22" bestFit="1" customWidth="1"/>
    <col min="9" max="9" width="15.140625" style="22" customWidth="1"/>
    <col min="10" max="10" width="14.421875" style="22" customWidth="1"/>
    <col min="11" max="11" width="11.8515625" style="22" customWidth="1"/>
    <col min="12" max="12" width="11.8515625" style="5" bestFit="1" customWidth="1"/>
    <col min="14" max="14" width="37.7109375" style="0" customWidth="1"/>
    <col min="15" max="15" width="12.140625" style="0" customWidth="1"/>
  </cols>
  <sheetData>
    <row r="1" ht="8.25" customHeight="1"/>
    <row r="2" spans="2:12" ht="21" customHeight="1">
      <c r="B2" s="114" t="s">
        <v>615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ht="19.5">
      <c r="B3" s="20"/>
      <c r="C3" s="63"/>
      <c r="D3" s="21"/>
      <c r="E3" s="21"/>
      <c r="F3" s="21"/>
      <c r="G3" s="21"/>
      <c r="H3" s="21"/>
      <c r="I3" s="50"/>
      <c r="J3" s="50"/>
      <c r="K3" s="50"/>
      <c r="L3" s="20"/>
    </row>
    <row r="4" spans="6:11" ht="15.75" thickBot="1">
      <c r="F4" s="5" t="s">
        <v>72</v>
      </c>
      <c r="G4" s="5" t="s">
        <v>319</v>
      </c>
      <c r="H4" s="5" t="s">
        <v>320</v>
      </c>
      <c r="I4" s="5" t="s">
        <v>321</v>
      </c>
      <c r="J4" s="5" t="s">
        <v>73</v>
      </c>
      <c r="K4" s="5" t="s">
        <v>74</v>
      </c>
    </row>
    <row r="5" spans="2:12" ht="15.75" thickTop="1">
      <c r="B5" s="1" t="s">
        <v>27</v>
      </c>
      <c r="C5" s="2" t="s">
        <v>0</v>
      </c>
      <c r="D5" s="3" t="s">
        <v>1</v>
      </c>
      <c r="E5" s="3" t="s">
        <v>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113</v>
      </c>
      <c r="K5" s="4" t="s">
        <v>199</v>
      </c>
      <c r="L5" s="4" t="s">
        <v>17</v>
      </c>
    </row>
    <row r="6" spans="2:12" ht="15.75">
      <c r="B6" s="5">
        <v>1</v>
      </c>
      <c r="C6" s="24" t="s">
        <v>12</v>
      </c>
      <c r="D6" s="23" t="s">
        <v>32</v>
      </c>
      <c r="E6" s="23" t="s">
        <v>9</v>
      </c>
      <c r="F6" s="5">
        <v>82</v>
      </c>
      <c r="G6" s="89"/>
      <c r="H6" s="22">
        <v>75</v>
      </c>
      <c r="I6" s="22">
        <v>75</v>
      </c>
      <c r="J6" s="22">
        <v>82</v>
      </c>
      <c r="K6" s="22">
        <v>90</v>
      </c>
      <c r="L6" s="115">
        <f>SUM(F6:K6)</f>
        <v>404</v>
      </c>
    </row>
    <row r="7" spans="2:12" ht="15.75">
      <c r="B7" s="5">
        <v>2</v>
      </c>
      <c r="C7" s="24" t="s">
        <v>12</v>
      </c>
      <c r="D7" s="23" t="s">
        <v>30</v>
      </c>
      <c r="E7" s="23" t="s">
        <v>7</v>
      </c>
      <c r="F7" s="5">
        <v>70</v>
      </c>
      <c r="G7" s="22">
        <v>100</v>
      </c>
      <c r="H7" s="89"/>
      <c r="I7" s="22">
        <v>82</v>
      </c>
      <c r="J7" s="22">
        <v>75</v>
      </c>
      <c r="K7" s="22">
        <v>75</v>
      </c>
      <c r="L7" s="115">
        <f>SUM(F7:K7)</f>
        <v>402</v>
      </c>
    </row>
    <row r="8" spans="2:12" ht="15.75">
      <c r="B8" s="5">
        <v>3</v>
      </c>
      <c r="C8" s="24" t="s">
        <v>12</v>
      </c>
      <c r="D8" s="23" t="s">
        <v>4</v>
      </c>
      <c r="E8" s="23" t="s">
        <v>5</v>
      </c>
      <c r="G8" s="89"/>
      <c r="H8" s="22">
        <v>90</v>
      </c>
      <c r="I8" s="22">
        <v>100</v>
      </c>
      <c r="J8" s="22">
        <v>100</v>
      </c>
      <c r="K8" s="22">
        <v>100</v>
      </c>
      <c r="L8" s="115">
        <f>SUM(F8:K8)</f>
        <v>390</v>
      </c>
    </row>
    <row r="9" spans="2:12" ht="15.75">
      <c r="B9" s="5">
        <v>4</v>
      </c>
      <c r="C9" s="24" t="s">
        <v>12</v>
      </c>
      <c r="D9" s="23" t="s">
        <v>10</v>
      </c>
      <c r="E9" s="23" t="s">
        <v>7</v>
      </c>
      <c r="F9" s="5">
        <v>90</v>
      </c>
      <c r="G9" s="22">
        <v>90</v>
      </c>
      <c r="H9" s="89"/>
      <c r="I9" s="22">
        <v>70</v>
      </c>
      <c r="K9" s="22">
        <v>70</v>
      </c>
      <c r="L9" s="115">
        <f>SUM(F9:K9)</f>
        <v>320</v>
      </c>
    </row>
    <row r="10" spans="2:12" ht="15.75">
      <c r="B10" s="5">
        <v>5</v>
      </c>
      <c r="C10" s="24" t="s">
        <v>12</v>
      </c>
      <c r="D10" s="23" t="s">
        <v>6</v>
      </c>
      <c r="E10" s="23" t="s">
        <v>20</v>
      </c>
      <c r="H10" s="22">
        <v>82</v>
      </c>
      <c r="I10" s="22">
        <v>90</v>
      </c>
      <c r="J10" s="22">
        <v>70</v>
      </c>
      <c r="K10" s="22">
        <v>65</v>
      </c>
      <c r="L10" s="115">
        <f>SUM(F10:K10)</f>
        <v>307</v>
      </c>
    </row>
    <row r="11" spans="2:12" ht="15.75">
      <c r="B11" s="5">
        <v>6</v>
      </c>
      <c r="C11" s="24" t="s">
        <v>12</v>
      </c>
      <c r="D11" s="23" t="s">
        <v>95</v>
      </c>
      <c r="E11" s="23" t="s">
        <v>5</v>
      </c>
      <c r="F11" s="5">
        <v>75</v>
      </c>
      <c r="H11" s="22">
        <v>70</v>
      </c>
      <c r="I11" s="89"/>
      <c r="J11" s="22">
        <v>90</v>
      </c>
      <c r="K11" s="22">
        <v>60</v>
      </c>
      <c r="L11" s="60">
        <f>SUM(F11:K11)</f>
        <v>295</v>
      </c>
    </row>
    <row r="12" spans="2:12" ht="15.75">
      <c r="B12" s="5">
        <v>7</v>
      </c>
      <c r="C12" s="24" t="s">
        <v>12</v>
      </c>
      <c r="D12" s="23" t="s">
        <v>29</v>
      </c>
      <c r="E12" s="23" t="s">
        <v>5</v>
      </c>
      <c r="F12" s="5">
        <v>100</v>
      </c>
      <c r="G12" s="89"/>
      <c r="H12" s="22">
        <v>100</v>
      </c>
      <c r="K12" s="22">
        <v>82</v>
      </c>
      <c r="L12" s="60">
        <f>SUM(F12:K12)</f>
        <v>282</v>
      </c>
    </row>
    <row r="13" spans="2:12" ht="15.75">
      <c r="B13" s="5">
        <v>8</v>
      </c>
      <c r="C13" s="24" t="s">
        <v>12</v>
      </c>
      <c r="D13" s="23" t="s">
        <v>37</v>
      </c>
      <c r="E13" s="23" t="s">
        <v>116</v>
      </c>
      <c r="F13" s="5">
        <v>52</v>
      </c>
      <c r="G13" s="22">
        <v>82</v>
      </c>
      <c r="H13" s="89"/>
      <c r="I13" s="22">
        <v>65</v>
      </c>
      <c r="L13" s="60">
        <f>SUM(F13:K13)</f>
        <v>199</v>
      </c>
    </row>
    <row r="14" spans="2:12" ht="15.75">
      <c r="B14" s="5">
        <v>9</v>
      </c>
      <c r="C14" s="24" t="s">
        <v>12</v>
      </c>
      <c r="D14" s="23" t="s">
        <v>33</v>
      </c>
      <c r="E14" s="23" t="s">
        <v>55</v>
      </c>
      <c r="F14" s="5">
        <v>65</v>
      </c>
      <c r="I14" s="22">
        <v>56</v>
      </c>
      <c r="K14" s="22">
        <v>56</v>
      </c>
      <c r="L14" s="60">
        <f>SUM(F14:K14)</f>
        <v>177</v>
      </c>
    </row>
    <row r="15" spans="2:12" ht="15.75">
      <c r="B15" s="5">
        <v>10</v>
      </c>
      <c r="C15" s="24" t="s">
        <v>12</v>
      </c>
      <c r="D15" s="23" t="s">
        <v>31</v>
      </c>
      <c r="E15" s="23" t="s">
        <v>5</v>
      </c>
      <c r="F15" s="5">
        <v>56</v>
      </c>
      <c r="H15" s="89"/>
      <c r="I15" s="22">
        <v>52</v>
      </c>
      <c r="J15" s="22">
        <v>65</v>
      </c>
      <c r="L15" s="60">
        <f>SUM(F15:K15)</f>
        <v>173</v>
      </c>
    </row>
    <row r="16" spans="2:12" ht="15.75">
      <c r="B16" s="5">
        <v>11</v>
      </c>
      <c r="C16" s="24" t="s">
        <v>12</v>
      </c>
      <c r="D16" s="23" t="s">
        <v>114</v>
      </c>
      <c r="E16" s="23" t="s">
        <v>115</v>
      </c>
      <c r="F16" s="5">
        <v>60</v>
      </c>
      <c r="L16" s="60">
        <f>SUM(F16:K16)</f>
        <v>60</v>
      </c>
    </row>
    <row r="17" spans="2:12" ht="15.75">
      <c r="B17" s="5">
        <v>12</v>
      </c>
      <c r="C17" s="24" t="s">
        <v>12</v>
      </c>
      <c r="D17" s="23" t="s">
        <v>322</v>
      </c>
      <c r="E17" s="23" t="s">
        <v>55</v>
      </c>
      <c r="I17" s="22">
        <v>60</v>
      </c>
      <c r="L17" s="60">
        <f>SUM(F17:K17)</f>
        <v>60</v>
      </c>
    </row>
    <row r="18" spans="2:12" ht="15.75">
      <c r="B18" s="5">
        <v>13</v>
      </c>
      <c r="C18" s="24" t="s">
        <v>12</v>
      </c>
      <c r="D18" s="23" t="s">
        <v>471</v>
      </c>
      <c r="E18" s="23" t="s">
        <v>7</v>
      </c>
      <c r="J18" s="22">
        <v>60</v>
      </c>
      <c r="L18" s="60">
        <f>SUM(F18:K18)</f>
        <v>60</v>
      </c>
    </row>
    <row r="19" spans="2:12" ht="15.75">
      <c r="B19" s="5">
        <v>14</v>
      </c>
      <c r="C19" s="24" t="s">
        <v>12</v>
      </c>
      <c r="D19" s="23" t="s">
        <v>117</v>
      </c>
      <c r="E19" s="23" t="s">
        <v>5</v>
      </c>
      <c r="F19" s="5">
        <v>48</v>
      </c>
      <c r="L19" s="60">
        <f>SUM(F19:K19)</f>
        <v>48</v>
      </c>
    </row>
    <row r="20" ht="15">
      <c r="L20" s="60"/>
    </row>
    <row r="21" spans="2:12" ht="15.75">
      <c r="B21" s="5">
        <v>1</v>
      </c>
      <c r="C21" s="6" t="s">
        <v>18</v>
      </c>
      <c r="D21" s="7" t="s">
        <v>23</v>
      </c>
      <c r="E21" s="51" t="s">
        <v>49</v>
      </c>
      <c r="F21" s="5">
        <v>100</v>
      </c>
      <c r="H21" s="89"/>
      <c r="I21" s="22">
        <v>100</v>
      </c>
      <c r="L21" s="60">
        <f>SUM(F21:K21)</f>
        <v>200</v>
      </c>
    </row>
    <row r="22" spans="2:12" ht="15.75">
      <c r="B22" s="5">
        <v>2</v>
      </c>
      <c r="C22" s="6" t="s">
        <v>18</v>
      </c>
      <c r="D22" s="7" t="s">
        <v>120</v>
      </c>
      <c r="E22" s="7" t="s">
        <v>115</v>
      </c>
      <c r="F22" s="5">
        <v>82</v>
      </c>
      <c r="H22" s="89"/>
      <c r="K22" s="75">
        <v>100</v>
      </c>
      <c r="L22" s="60">
        <f>SUM(F22:K22)</f>
        <v>182</v>
      </c>
    </row>
    <row r="23" spans="2:12" ht="15.75">
      <c r="B23" s="5">
        <v>3</v>
      </c>
      <c r="C23" s="6" t="s">
        <v>18</v>
      </c>
      <c r="D23" s="7" t="s">
        <v>118</v>
      </c>
      <c r="E23" s="7" t="s">
        <v>119</v>
      </c>
      <c r="F23" s="5">
        <v>90</v>
      </c>
      <c r="H23" s="89"/>
      <c r="I23" s="22">
        <v>90</v>
      </c>
      <c r="L23" s="60">
        <f>SUM(F23:K23)</f>
        <v>180</v>
      </c>
    </row>
    <row r="24" ht="15">
      <c r="L24" s="60"/>
    </row>
    <row r="25" spans="2:12" ht="15.75">
      <c r="B25" s="5">
        <v>1</v>
      </c>
      <c r="C25" s="29" t="s">
        <v>19</v>
      </c>
      <c r="D25" s="30" t="s">
        <v>21</v>
      </c>
      <c r="E25" s="30" t="s">
        <v>3</v>
      </c>
      <c r="F25" s="5">
        <v>100</v>
      </c>
      <c r="G25" s="89"/>
      <c r="K25" s="22">
        <v>100</v>
      </c>
      <c r="L25" s="60">
        <f>SUM(F25:K25)</f>
        <v>200</v>
      </c>
    </row>
    <row r="26" spans="2:12" ht="15.75">
      <c r="B26" s="5">
        <v>2</v>
      </c>
      <c r="C26" s="29" t="s">
        <v>19</v>
      </c>
      <c r="D26" s="8" t="s">
        <v>609</v>
      </c>
      <c r="E26" s="8" t="s">
        <v>610</v>
      </c>
      <c r="G26" s="89"/>
      <c r="J26" s="22">
        <v>100</v>
      </c>
      <c r="L26" s="60">
        <f>SUM(F26:K26)</f>
        <v>100</v>
      </c>
    </row>
    <row r="27" ht="16.5" customHeight="1">
      <c r="L27" s="60"/>
    </row>
    <row r="28" ht="15">
      <c r="L28" s="60"/>
    </row>
    <row r="29" spans="2:12" ht="15.75">
      <c r="B29" s="5">
        <v>1</v>
      </c>
      <c r="C29" s="25" t="s">
        <v>22</v>
      </c>
      <c r="D29" s="26" t="s">
        <v>121</v>
      </c>
      <c r="E29" s="26" t="s">
        <v>5</v>
      </c>
      <c r="F29" s="5">
        <v>100</v>
      </c>
      <c r="G29" s="89"/>
      <c r="H29" s="22">
        <v>100</v>
      </c>
      <c r="I29" s="22">
        <v>100</v>
      </c>
      <c r="J29" s="22">
        <v>100</v>
      </c>
      <c r="K29" s="22">
        <v>100</v>
      </c>
      <c r="L29" s="115">
        <f>SUM(F29:K29)</f>
        <v>500</v>
      </c>
    </row>
    <row r="30" spans="2:12" ht="15.75">
      <c r="B30" s="5">
        <v>2</v>
      </c>
      <c r="C30" s="25" t="s">
        <v>22</v>
      </c>
      <c r="D30" s="26" t="s">
        <v>75</v>
      </c>
      <c r="E30" s="26" t="s">
        <v>122</v>
      </c>
      <c r="F30" s="5">
        <v>90</v>
      </c>
      <c r="G30" s="89"/>
      <c r="K30" s="22">
        <v>90</v>
      </c>
      <c r="L30" s="60">
        <f>SUM(F30:K30)</f>
        <v>180</v>
      </c>
    </row>
    <row r="31" spans="2:12" ht="15.75">
      <c r="B31" s="5">
        <v>3</v>
      </c>
      <c r="C31" s="10" t="s">
        <v>22</v>
      </c>
      <c r="D31" s="11" t="s">
        <v>123</v>
      </c>
      <c r="E31" s="11" t="s">
        <v>115</v>
      </c>
      <c r="F31" s="5">
        <v>82</v>
      </c>
      <c r="G31" s="89"/>
      <c r="L31" s="60">
        <f>SUM(F31:K31)</f>
        <v>82</v>
      </c>
    </row>
    <row r="32" ht="15">
      <c r="L32" s="60"/>
    </row>
    <row r="33" spans="2:12" ht="15.75">
      <c r="B33" s="5">
        <v>1</v>
      </c>
      <c r="C33" s="45" t="s">
        <v>42</v>
      </c>
      <c r="D33" s="46" t="s">
        <v>26</v>
      </c>
      <c r="E33" s="46" t="s">
        <v>125</v>
      </c>
      <c r="F33" s="5">
        <v>100</v>
      </c>
      <c r="G33" s="22">
        <v>100</v>
      </c>
      <c r="H33" s="89"/>
      <c r="I33" s="22">
        <v>90</v>
      </c>
      <c r="J33" s="22">
        <v>82</v>
      </c>
      <c r="K33" s="22">
        <v>75</v>
      </c>
      <c r="L33" s="115">
        <f>SUM(F33:K33)</f>
        <v>447</v>
      </c>
    </row>
    <row r="34" spans="2:12" ht="15.75">
      <c r="B34" s="5">
        <v>2</v>
      </c>
      <c r="C34" s="45" t="s">
        <v>42</v>
      </c>
      <c r="D34" s="46" t="s">
        <v>126</v>
      </c>
      <c r="E34" s="46" t="s">
        <v>9</v>
      </c>
      <c r="F34" s="5">
        <v>75</v>
      </c>
      <c r="G34" s="22">
        <v>90</v>
      </c>
      <c r="H34" s="22">
        <v>100</v>
      </c>
      <c r="I34" s="22">
        <v>75</v>
      </c>
      <c r="J34" s="89">
        <v>60</v>
      </c>
      <c r="K34" s="22">
        <v>65</v>
      </c>
      <c r="L34" s="115">
        <f>SUM(F34:K34)-60</f>
        <v>405</v>
      </c>
    </row>
    <row r="35" spans="2:12" ht="15.75">
      <c r="B35" s="5">
        <v>3</v>
      </c>
      <c r="C35" s="45" t="s">
        <v>42</v>
      </c>
      <c r="D35" s="46" t="s">
        <v>41</v>
      </c>
      <c r="E35" s="46" t="s">
        <v>9</v>
      </c>
      <c r="F35" s="5">
        <v>82</v>
      </c>
      <c r="G35" s="22">
        <v>82</v>
      </c>
      <c r="H35" s="22">
        <v>90</v>
      </c>
      <c r="I35" s="22">
        <v>65</v>
      </c>
      <c r="J35" s="89">
        <v>56</v>
      </c>
      <c r="K35" s="22">
        <v>60</v>
      </c>
      <c r="L35" s="115">
        <f>SUM(F35:K35)-56</f>
        <v>379</v>
      </c>
    </row>
    <row r="36" spans="2:12" ht="15.75">
      <c r="B36" s="5">
        <v>4</v>
      </c>
      <c r="C36" s="45" t="s">
        <v>42</v>
      </c>
      <c r="D36" s="46" t="s">
        <v>611</v>
      </c>
      <c r="E36" s="46" t="s">
        <v>612</v>
      </c>
      <c r="H36" s="89"/>
      <c r="J36" s="22">
        <v>100</v>
      </c>
      <c r="K36" s="22">
        <v>82</v>
      </c>
      <c r="L36" s="60">
        <f>SUM(F36:K36)</f>
        <v>182</v>
      </c>
    </row>
    <row r="37" spans="2:12" ht="15.75">
      <c r="B37" s="5">
        <v>5</v>
      </c>
      <c r="C37" s="45" t="s">
        <v>24</v>
      </c>
      <c r="D37" s="15" t="s">
        <v>111</v>
      </c>
      <c r="E37" s="15" t="s">
        <v>49</v>
      </c>
      <c r="F37" s="5">
        <v>90</v>
      </c>
      <c r="K37" s="22">
        <v>70</v>
      </c>
      <c r="L37" s="60">
        <f>SUM(F37:K37)</f>
        <v>160</v>
      </c>
    </row>
    <row r="38" spans="2:12" ht="15.75">
      <c r="B38" s="5">
        <v>6</v>
      </c>
      <c r="C38" s="45" t="s">
        <v>42</v>
      </c>
      <c r="D38" s="15" t="s">
        <v>375</v>
      </c>
      <c r="E38" s="15" t="s">
        <v>350</v>
      </c>
      <c r="H38" s="89"/>
      <c r="I38" s="22">
        <v>82</v>
      </c>
      <c r="J38" s="22">
        <v>70</v>
      </c>
      <c r="L38" s="60">
        <f>SUM(F38:K38)</f>
        <v>152</v>
      </c>
    </row>
    <row r="39" spans="2:12" ht="15.75">
      <c r="B39" s="5">
        <v>7</v>
      </c>
      <c r="C39" s="45" t="s">
        <v>24</v>
      </c>
      <c r="D39" s="15" t="s">
        <v>325</v>
      </c>
      <c r="E39" s="52" t="s">
        <v>47</v>
      </c>
      <c r="H39" s="89"/>
      <c r="I39" s="22">
        <v>100</v>
      </c>
      <c r="L39" s="60">
        <f>SUM(F39:K39)</f>
        <v>100</v>
      </c>
    </row>
    <row r="40" spans="2:12" ht="15.75">
      <c r="B40" s="5">
        <v>8</v>
      </c>
      <c r="C40" s="45" t="s">
        <v>24</v>
      </c>
      <c r="D40" s="46" t="s">
        <v>25</v>
      </c>
      <c r="E40" s="46" t="s">
        <v>612</v>
      </c>
      <c r="H40" s="89"/>
      <c r="J40" s="22">
        <v>90</v>
      </c>
      <c r="L40" s="60">
        <f>SUM(F40:K40)</f>
        <v>90</v>
      </c>
    </row>
    <row r="41" spans="2:12" ht="15.75">
      <c r="B41" s="5">
        <v>9</v>
      </c>
      <c r="C41" s="14" t="s">
        <v>42</v>
      </c>
      <c r="D41" s="46" t="s">
        <v>613</v>
      </c>
      <c r="E41" s="46" t="s">
        <v>39</v>
      </c>
      <c r="J41" s="22">
        <v>75</v>
      </c>
      <c r="L41" s="60">
        <f>SUM(F41:K41)</f>
        <v>75</v>
      </c>
    </row>
    <row r="42" spans="2:12" ht="15.75">
      <c r="B42" s="5">
        <v>10</v>
      </c>
      <c r="C42" s="14" t="s">
        <v>42</v>
      </c>
      <c r="D42" s="46" t="s">
        <v>376</v>
      </c>
      <c r="E42" s="46" t="s">
        <v>377</v>
      </c>
      <c r="I42" s="22">
        <v>70</v>
      </c>
      <c r="L42" s="60">
        <f>SUM(F42:K42)</f>
        <v>70</v>
      </c>
    </row>
    <row r="43" spans="2:12" ht="15.75">
      <c r="B43" s="5">
        <v>11</v>
      </c>
      <c r="C43" s="45" t="s">
        <v>24</v>
      </c>
      <c r="D43" s="46" t="s">
        <v>614</v>
      </c>
      <c r="E43" s="46" t="s">
        <v>557</v>
      </c>
      <c r="J43" s="22">
        <v>65</v>
      </c>
      <c r="L43" s="60">
        <f>SUM(F43:K43)</f>
        <v>65</v>
      </c>
    </row>
    <row r="44" ht="15">
      <c r="L44" s="60"/>
    </row>
    <row r="45" spans="2:12" ht="15.75">
      <c r="B45" s="5">
        <v>1</v>
      </c>
      <c r="C45" s="27" t="s">
        <v>71</v>
      </c>
      <c r="D45" s="28" t="s">
        <v>28</v>
      </c>
      <c r="E45" s="28" t="s">
        <v>5</v>
      </c>
      <c r="F45" s="5">
        <v>100</v>
      </c>
      <c r="G45" s="89"/>
      <c r="H45" s="22">
        <v>90</v>
      </c>
      <c r="I45" s="22">
        <v>90</v>
      </c>
      <c r="J45" s="22">
        <v>100</v>
      </c>
      <c r="K45" s="22">
        <v>90</v>
      </c>
      <c r="L45" s="115">
        <f>SUM(F45:K45)</f>
        <v>470</v>
      </c>
    </row>
    <row r="46" spans="2:12" ht="15.75">
      <c r="B46" s="5">
        <v>2</v>
      </c>
      <c r="C46" s="27" t="s">
        <v>71</v>
      </c>
      <c r="D46" s="28" t="s">
        <v>34</v>
      </c>
      <c r="E46" s="28" t="s">
        <v>5</v>
      </c>
      <c r="F46" s="5">
        <v>82</v>
      </c>
      <c r="G46" s="89"/>
      <c r="H46" s="22">
        <v>100</v>
      </c>
      <c r="I46" s="22">
        <v>82</v>
      </c>
      <c r="J46" s="22">
        <v>90</v>
      </c>
      <c r="K46" s="22">
        <v>100</v>
      </c>
      <c r="L46" s="115">
        <f>SUM(F46:K46)</f>
        <v>454</v>
      </c>
    </row>
    <row r="47" spans="2:12" ht="15.75">
      <c r="B47" s="5">
        <v>3</v>
      </c>
      <c r="C47" s="27" t="s">
        <v>71</v>
      </c>
      <c r="D47" s="28" t="s">
        <v>128</v>
      </c>
      <c r="E47" s="28" t="s">
        <v>5</v>
      </c>
      <c r="F47" s="5">
        <v>65</v>
      </c>
      <c r="G47" s="89"/>
      <c r="H47" s="22">
        <v>82</v>
      </c>
      <c r="I47" s="22">
        <v>75</v>
      </c>
      <c r="K47" s="22">
        <v>75</v>
      </c>
      <c r="L47" s="115">
        <f>SUM(F47:K47)</f>
        <v>297</v>
      </c>
    </row>
    <row r="48" spans="2:12" ht="15.75">
      <c r="B48" s="5">
        <v>4</v>
      </c>
      <c r="C48" s="27" t="s">
        <v>71</v>
      </c>
      <c r="D48" s="28" t="s">
        <v>35</v>
      </c>
      <c r="E48" s="28" t="s">
        <v>9</v>
      </c>
      <c r="F48" s="5">
        <v>70</v>
      </c>
      <c r="G48" s="89"/>
      <c r="H48" s="22">
        <v>75</v>
      </c>
      <c r="J48" s="22">
        <v>82</v>
      </c>
      <c r="K48" s="22">
        <v>65</v>
      </c>
      <c r="L48" s="115">
        <f>SUM(F48:K48)</f>
        <v>292</v>
      </c>
    </row>
    <row r="49" spans="2:12" ht="15.75">
      <c r="B49" s="5">
        <v>5</v>
      </c>
      <c r="C49" s="27" t="s">
        <v>71</v>
      </c>
      <c r="D49" s="28" t="s">
        <v>76</v>
      </c>
      <c r="E49" s="28" t="s">
        <v>122</v>
      </c>
      <c r="F49" s="5">
        <v>90</v>
      </c>
      <c r="G49" s="89"/>
      <c r="I49" s="22">
        <v>100</v>
      </c>
      <c r="K49" s="22">
        <v>82</v>
      </c>
      <c r="L49" s="115">
        <f>SUM(F49:K49)</f>
        <v>272</v>
      </c>
    </row>
    <row r="50" spans="2:12" ht="15.75">
      <c r="B50" s="5">
        <v>6</v>
      </c>
      <c r="C50" s="27" t="s">
        <v>71</v>
      </c>
      <c r="D50" s="28" t="s">
        <v>36</v>
      </c>
      <c r="E50" s="28" t="s">
        <v>9</v>
      </c>
      <c r="F50" s="5">
        <v>56</v>
      </c>
      <c r="G50" s="89"/>
      <c r="H50" s="22">
        <v>65</v>
      </c>
      <c r="J50" s="22">
        <v>75</v>
      </c>
      <c r="K50" s="22">
        <v>60</v>
      </c>
      <c r="L50" s="60">
        <f>SUM(F50:K50)</f>
        <v>256</v>
      </c>
    </row>
    <row r="51" spans="2:12" ht="15.75">
      <c r="B51" s="5">
        <v>7</v>
      </c>
      <c r="C51" s="27" t="s">
        <v>71</v>
      </c>
      <c r="D51" s="28" t="s">
        <v>127</v>
      </c>
      <c r="E51" s="28" t="s">
        <v>55</v>
      </c>
      <c r="F51" s="5">
        <v>75</v>
      </c>
      <c r="G51" s="89"/>
      <c r="I51" s="22">
        <v>70</v>
      </c>
      <c r="K51" s="22">
        <v>70</v>
      </c>
      <c r="L51" s="60">
        <f>SUM(F51:K51)</f>
        <v>215</v>
      </c>
    </row>
    <row r="52" spans="2:12" ht="15.75">
      <c r="B52" s="5">
        <v>8</v>
      </c>
      <c r="C52" s="27" t="s">
        <v>71</v>
      </c>
      <c r="D52" s="28" t="s">
        <v>472</v>
      </c>
      <c r="E52" s="28" t="s">
        <v>9</v>
      </c>
      <c r="G52" s="89"/>
      <c r="H52" s="22">
        <v>70</v>
      </c>
      <c r="J52" s="22">
        <v>70</v>
      </c>
      <c r="K52" s="22">
        <v>56</v>
      </c>
      <c r="L52" s="60">
        <f>SUM(F52:K52)</f>
        <v>196</v>
      </c>
    </row>
    <row r="53" spans="2:12" ht="15.75">
      <c r="B53" s="5">
        <v>9</v>
      </c>
      <c r="C53" s="27" t="s">
        <v>71</v>
      </c>
      <c r="D53" s="28" t="s">
        <v>96</v>
      </c>
      <c r="E53" s="28" t="s">
        <v>122</v>
      </c>
      <c r="F53" s="5">
        <v>60</v>
      </c>
      <c r="G53" s="89"/>
      <c r="I53" s="22">
        <v>65</v>
      </c>
      <c r="K53" s="22">
        <v>48</v>
      </c>
      <c r="L53" s="60">
        <f>SUM(F53:K53)</f>
        <v>173</v>
      </c>
    </row>
    <row r="54" spans="2:12" ht="15.75">
      <c r="B54" s="5">
        <v>10</v>
      </c>
      <c r="C54" s="27" t="s">
        <v>71</v>
      </c>
      <c r="D54" s="28" t="s">
        <v>323</v>
      </c>
      <c r="E54" s="28" t="s">
        <v>122</v>
      </c>
      <c r="G54" s="89"/>
      <c r="I54" s="22">
        <v>60</v>
      </c>
      <c r="K54" s="22">
        <v>52</v>
      </c>
      <c r="L54" s="60">
        <f>SUM(F54:K54)</f>
        <v>112</v>
      </c>
    </row>
    <row r="55" spans="2:12" ht="15.75">
      <c r="B55" s="5">
        <v>11</v>
      </c>
      <c r="C55" s="27" t="s">
        <v>71</v>
      </c>
      <c r="D55" s="28" t="s">
        <v>324</v>
      </c>
      <c r="E55" s="28" t="s">
        <v>5</v>
      </c>
      <c r="G55" s="89"/>
      <c r="I55" s="22">
        <v>56</v>
      </c>
      <c r="K55" s="22">
        <v>46</v>
      </c>
      <c r="L55" s="60">
        <f>SUM(F55:K55)</f>
        <v>102</v>
      </c>
    </row>
    <row r="56" spans="2:12" ht="15.75">
      <c r="B56" s="5">
        <v>12</v>
      </c>
      <c r="C56" s="27" t="s">
        <v>71</v>
      </c>
      <c r="D56" s="28" t="s">
        <v>129</v>
      </c>
      <c r="E56" s="28" t="s">
        <v>115</v>
      </c>
      <c r="F56" s="5">
        <v>52</v>
      </c>
      <c r="G56" s="89"/>
      <c r="L56" s="60">
        <f>SUM(F56:K56)</f>
        <v>52</v>
      </c>
    </row>
    <row r="57" ht="15">
      <c r="L57" s="60"/>
    </row>
    <row r="58" spans="2:12" ht="15.75">
      <c r="B58" s="5">
        <v>1</v>
      </c>
      <c r="C58" s="12" t="s">
        <v>38</v>
      </c>
      <c r="D58" s="38" t="s">
        <v>8</v>
      </c>
      <c r="E58" s="38" t="s">
        <v>9</v>
      </c>
      <c r="F58" s="5">
        <v>82</v>
      </c>
      <c r="G58" s="22">
        <v>90</v>
      </c>
      <c r="H58" s="22">
        <v>100</v>
      </c>
      <c r="I58" s="22">
        <v>90</v>
      </c>
      <c r="J58" s="89">
        <v>82</v>
      </c>
      <c r="K58" s="22">
        <v>65</v>
      </c>
      <c r="L58" s="115">
        <f>SUM(F58:K58)-82</f>
        <v>427</v>
      </c>
    </row>
    <row r="59" spans="2:12" ht="15.75">
      <c r="B59" s="5">
        <v>2</v>
      </c>
      <c r="C59" s="37" t="s">
        <v>38</v>
      </c>
      <c r="D59" s="38" t="s">
        <v>11</v>
      </c>
      <c r="E59" s="38" t="s">
        <v>9</v>
      </c>
      <c r="F59" s="5">
        <v>75</v>
      </c>
      <c r="G59" s="22">
        <v>82</v>
      </c>
      <c r="H59" s="22">
        <v>90</v>
      </c>
      <c r="I59" s="22">
        <v>82</v>
      </c>
      <c r="J59" s="89">
        <v>70</v>
      </c>
      <c r="K59" s="22">
        <v>60</v>
      </c>
      <c r="L59" s="115">
        <f>SUM(F59:K59)-70</f>
        <v>389</v>
      </c>
    </row>
    <row r="60" spans="2:12" ht="15.75">
      <c r="B60" s="5">
        <v>3</v>
      </c>
      <c r="C60" s="37" t="s">
        <v>38</v>
      </c>
      <c r="D60" s="38" t="s">
        <v>214</v>
      </c>
      <c r="E60" s="54" t="s">
        <v>55</v>
      </c>
      <c r="G60" s="22">
        <v>100</v>
      </c>
      <c r="H60" s="89"/>
      <c r="I60" s="22">
        <v>100</v>
      </c>
      <c r="J60" s="22">
        <v>75</v>
      </c>
      <c r="K60" s="22">
        <v>70</v>
      </c>
      <c r="L60" s="115">
        <f>SUM(F60:K60)</f>
        <v>345</v>
      </c>
    </row>
    <row r="61" spans="2:12" ht="15.75">
      <c r="B61" s="5">
        <v>4</v>
      </c>
      <c r="C61" s="37" t="s">
        <v>38</v>
      </c>
      <c r="D61" s="38" t="s">
        <v>215</v>
      </c>
      <c r="E61" s="38" t="s">
        <v>9</v>
      </c>
      <c r="G61" s="22">
        <v>75</v>
      </c>
      <c r="H61" s="22">
        <v>82</v>
      </c>
      <c r="I61" s="89"/>
      <c r="K61" s="22">
        <v>48</v>
      </c>
      <c r="L61" s="115">
        <f>SUM(F61:K61)</f>
        <v>205</v>
      </c>
    </row>
    <row r="62" spans="2:12" ht="15.75">
      <c r="B62" s="5">
        <v>5</v>
      </c>
      <c r="C62" s="37" t="s">
        <v>38</v>
      </c>
      <c r="D62" s="38" t="s">
        <v>93</v>
      </c>
      <c r="E62" s="38" t="s">
        <v>49</v>
      </c>
      <c r="F62" s="5">
        <v>100</v>
      </c>
      <c r="G62" s="89"/>
      <c r="K62" s="22">
        <v>100</v>
      </c>
      <c r="L62" s="60">
        <f>SUM(F62:K62)</f>
        <v>200</v>
      </c>
    </row>
    <row r="63" spans="2:12" ht="15.75">
      <c r="B63" s="5">
        <v>6</v>
      </c>
      <c r="C63" s="37" t="s">
        <v>38</v>
      </c>
      <c r="D63" s="38" t="s">
        <v>473</v>
      </c>
      <c r="E63" s="38" t="s">
        <v>474</v>
      </c>
      <c r="J63" s="22">
        <v>100</v>
      </c>
      <c r="K63" s="22">
        <v>90</v>
      </c>
      <c r="L63" s="60">
        <f>SUM(F63:K63)</f>
        <v>190</v>
      </c>
    </row>
    <row r="64" spans="2:12" ht="15.75">
      <c r="B64" s="5">
        <v>7</v>
      </c>
      <c r="C64" s="37" t="s">
        <v>38</v>
      </c>
      <c r="D64" s="38" t="s">
        <v>94</v>
      </c>
      <c r="E64" s="38" t="s">
        <v>49</v>
      </c>
      <c r="F64" s="5">
        <v>90</v>
      </c>
      <c r="K64" s="22">
        <v>75</v>
      </c>
      <c r="L64" s="60">
        <f>SUM(F64:K64)</f>
        <v>165</v>
      </c>
    </row>
    <row r="65" spans="2:12" ht="15.75">
      <c r="B65" s="5">
        <v>8</v>
      </c>
      <c r="C65" s="37" t="s">
        <v>38</v>
      </c>
      <c r="D65" s="38" t="s">
        <v>216</v>
      </c>
      <c r="E65" s="38" t="s">
        <v>177</v>
      </c>
      <c r="G65" s="22">
        <v>70</v>
      </c>
      <c r="H65" s="89"/>
      <c r="I65" s="22">
        <v>75</v>
      </c>
      <c r="L65" s="60">
        <f>SUM(F65:K65)</f>
        <v>145</v>
      </c>
    </row>
    <row r="66" spans="2:12" ht="15.75">
      <c r="B66" s="5">
        <v>9</v>
      </c>
      <c r="C66" s="37" t="s">
        <v>38</v>
      </c>
      <c r="D66" s="38" t="s">
        <v>130</v>
      </c>
      <c r="E66" s="38" t="s">
        <v>115</v>
      </c>
      <c r="F66" s="5">
        <v>70</v>
      </c>
      <c r="K66" s="22">
        <v>46</v>
      </c>
      <c r="L66" s="60">
        <f>SUM(F66:K66)</f>
        <v>116</v>
      </c>
    </row>
    <row r="67" spans="2:12" ht="15.75">
      <c r="B67" s="5">
        <v>10</v>
      </c>
      <c r="C67" s="37" t="s">
        <v>38</v>
      </c>
      <c r="D67" s="13" t="s">
        <v>475</v>
      </c>
      <c r="E67" s="13" t="s">
        <v>476</v>
      </c>
      <c r="J67" s="22">
        <v>90</v>
      </c>
      <c r="L67" s="60">
        <f>SUM(F67:K67)</f>
        <v>90</v>
      </c>
    </row>
    <row r="68" spans="2:12" ht="15.75">
      <c r="B68" s="5">
        <v>11</v>
      </c>
      <c r="C68" s="37" t="s">
        <v>38</v>
      </c>
      <c r="D68" s="38"/>
      <c r="E68" s="38"/>
      <c r="K68" s="22">
        <v>82</v>
      </c>
      <c r="L68" s="60">
        <f>SUM(F68:K68)</f>
        <v>82</v>
      </c>
    </row>
    <row r="69" spans="2:12" ht="15.75">
      <c r="B69" s="5">
        <v>12</v>
      </c>
      <c r="C69" s="37" t="s">
        <v>38</v>
      </c>
      <c r="D69" s="38" t="s">
        <v>390</v>
      </c>
      <c r="E69" s="117" t="s">
        <v>391</v>
      </c>
      <c r="H69" s="22">
        <v>75</v>
      </c>
      <c r="L69" s="60">
        <f>SUM(F69:K69)</f>
        <v>75</v>
      </c>
    </row>
    <row r="70" spans="2:12" ht="15.75">
      <c r="B70" s="5">
        <v>13</v>
      </c>
      <c r="C70" s="37" t="s">
        <v>38</v>
      </c>
      <c r="D70" s="116" t="s">
        <v>477</v>
      </c>
      <c r="E70" s="13" t="s">
        <v>478</v>
      </c>
      <c r="J70" s="22">
        <v>70</v>
      </c>
      <c r="L70" s="60">
        <f>SUM(F70:K70)</f>
        <v>70</v>
      </c>
    </row>
    <row r="71" spans="2:12" ht="15.75">
      <c r="B71" s="5">
        <v>14</v>
      </c>
      <c r="C71" s="37" t="s">
        <v>38</v>
      </c>
      <c r="D71" s="38" t="s">
        <v>77</v>
      </c>
      <c r="E71" s="53" t="s">
        <v>39</v>
      </c>
      <c r="J71" s="22">
        <v>65</v>
      </c>
      <c r="L71" s="60">
        <f>SUM(F71:K71)</f>
        <v>65</v>
      </c>
    </row>
    <row r="72" ht="15">
      <c r="L72" s="60"/>
    </row>
    <row r="73" spans="2:12" ht="15.75">
      <c r="B73" s="5">
        <v>1</v>
      </c>
      <c r="C73" s="16" t="s">
        <v>43</v>
      </c>
      <c r="D73" s="17" t="s">
        <v>78</v>
      </c>
      <c r="E73" s="17" t="s">
        <v>112</v>
      </c>
      <c r="F73" s="5">
        <v>75</v>
      </c>
      <c r="G73" s="22">
        <v>65</v>
      </c>
      <c r="H73" s="89"/>
      <c r="I73" s="22">
        <v>75</v>
      </c>
      <c r="J73" s="22">
        <v>75</v>
      </c>
      <c r="K73" s="22">
        <v>70</v>
      </c>
      <c r="L73" s="115">
        <f>SUM(F73:K73)</f>
        <v>360</v>
      </c>
    </row>
    <row r="74" spans="2:12" ht="15.75">
      <c r="B74" s="5">
        <v>2</v>
      </c>
      <c r="C74" s="35" t="s">
        <v>43</v>
      </c>
      <c r="D74" s="17" t="s">
        <v>200</v>
      </c>
      <c r="E74" s="17" t="s">
        <v>177</v>
      </c>
      <c r="G74" s="22">
        <v>100</v>
      </c>
      <c r="H74" s="89"/>
      <c r="I74" s="22">
        <v>100</v>
      </c>
      <c r="J74" s="22">
        <v>90</v>
      </c>
      <c r="K74" s="22">
        <v>60</v>
      </c>
      <c r="L74" s="115">
        <f>SUM(F74:K74)</f>
        <v>350</v>
      </c>
    </row>
    <row r="75" spans="2:12" ht="15.75">
      <c r="B75" s="5">
        <v>3</v>
      </c>
      <c r="C75" s="35" t="s">
        <v>43</v>
      </c>
      <c r="D75" s="36" t="s">
        <v>131</v>
      </c>
      <c r="E75" s="36" t="s">
        <v>132</v>
      </c>
      <c r="F75" s="5">
        <v>100</v>
      </c>
      <c r="G75" s="22">
        <v>82</v>
      </c>
      <c r="H75" s="89"/>
      <c r="I75" s="22">
        <v>90</v>
      </c>
      <c r="J75" s="22">
        <v>48</v>
      </c>
      <c r="L75" s="115">
        <f>SUM(F75:K75)</f>
        <v>320</v>
      </c>
    </row>
    <row r="76" spans="2:12" ht="15.75">
      <c r="B76" s="5">
        <v>4</v>
      </c>
      <c r="C76" s="35" t="s">
        <v>43</v>
      </c>
      <c r="D76" s="17" t="s">
        <v>482</v>
      </c>
      <c r="E76" s="17" t="s">
        <v>206</v>
      </c>
      <c r="G76" s="22">
        <v>60</v>
      </c>
      <c r="H76" s="89"/>
      <c r="J76" s="22">
        <v>70</v>
      </c>
      <c r="K76" s="22">
        <v>56</v>
      </c>
      <c r="L76" s="115">
        <f>SUM(F76:K76)</f>
        <v>186</v>
      </c>
    </row>
    <row r="77" spans="2:12" ht="15.75">
      <c r="B77" s="5">
        <v>5</v>
      </c>
      <c r="C77" s="35" t="s">
        <v>43</v>
      </c>
      <c r="D77" s="36" t="s">
        <v>327</v>
      </c>
      <c r="E77" s="36" t="s">
        <v>92</v>
      </c>
      <c r="G77" s="89"/>
      <c r="H77" s="22">
        <v>75</v>
      </c>
      <c r="I77" s="22">
        <v>75</v>
      </c>
      <c r="J77" s="22">
        <v>33</v>
      </c>
      <c r="L77" s="115">
        <f>SUM(F77:K77)</f>
        <v>183</v>
      </c>
    </row>
    <row r="78" spans="2:12" ht="15.75">
      <c r="B78" s="5">
        <v>6</v>
      </c>
      <c r="C78" s="35" t="s">
        <v>43</v>
      </c>
      <c r="D78" s="36" t="s">
        <v>326</v>
      </c>
      <c r="E78" s="36" t="s">
        <v>55</v>
      </c>
      <c r="I78" s="22">
        <v>82</v>
      </c>
      <c r="K78" s="22">
        <v>82</v>
      </c>
      <c r="L78" s="60">
        <f>SUM(F78:K78)</f>
        <v>164</v>
      </c>
    </row>
    <row r="79" spans="2:12" ht="15.75">
      <c r="B79" s="5">
        <v>7</v>
      </c>
      <c r="C79" s="35" t="s">
        <v>43</v>
      </c>
      <c r="D79" s="17" t="s">
        <v>79</v>
      </c>
      <c r="E79" s="36" t="s">
        <v>7</v>
      </c>
      <c r="F79" s="5">
        <v>70</v>
      </c>
      <c r="G79" s="22">
        <v>42</v>
      </c>
      <c r="H79" s="89"/>
      <c r="J79" s="22">
        <v>36</v>
      </c>
      <c r="L79" s="60">
        <f>SUM(F79:K79)</f>
        <v>148</v>
      </c>
    </row>
    <row r="80" spans="2:12" ht="15.75">
      <c r="B80" s="5">
        <v>8</v>
      </c>
      <c r="C80" s="35" t="s">
        <v>43</v>
      </c>
      <c r="D80" s="36" t="s">
        <v>133</v>
      </c>
      <c r="E80" s="36" t="s">
        <v>7</v>
      </c>
      <c r="F80" s="5">
        <v>90</v>
      </c>
      <c r="G80" s="22">
        <v>56</v>
      </c>
      <c r="H80" s="89"/>
      <c r="L80" s="60">
        <f>SUM(F80:K80)</f>
        <v>146</v>
      </c>
    </row>
    <row r="81" spans="2:12" ht="15.75">
      <c r="B81" s="5">
        <v>9</v>
      </c>
      <c r="C81" s="35" t="s">
        <v>43</v>
      </c>
      <c r="D81" s="36" t="s">
        <v>328</v>
      </c>
      <c r="E81" s="36" t="s">
        <v>49</v>
      </c>
      <c r="H81" s="89"/>
      <c r="I81" s="22">
        <v>70</v>
      </c>
      <c r="J81" s="22">
        <v>42</v>
      </c>
      <c r="L81" s="60">
        <f>SUM(F81:K81)</f>
        <v>112</v>
      </c>
    </row>
    <row r="82" spans="2:12" ht="15.75">
      <c r="B82" s="5">
        <v>10</v>
      </c>
      <c r="C82" s="35" t="s">
        <v>43</v>
      </c>
      <c r="D82" s="36" t="s">
        <v>330</v>
      </c>
      <c r="E82" s="36" t="s">
        <v>49</v>
      </c>
      <c r="H82" s="89"/>
      <c r="I82" s="22">
        <v>60</v>
      </c>
      <c r="J82" s="22">
        <v>52</v>
      </c>
      <c r="L82" s="60">
        <f>SUM(F82:K82)</f>
        <v>112</v>
      </c>
    </row>
    <row r="83" spans="2:12" ht="15.75">
      <c r="B83" s="5">
        <v>11</v>
      </c>
      <c r="C83" s="35" t="s">
        <v>43</v>
      </c>
      <c r="D83" s="36" t="s">
        <v>381</v>
      </c>
      <c r="E83" s="36" t="s">
        <v>382</v>
      </c>
      <c r="H83" s="22">
        <v>100</v>
      </c>
      <c r="L83" s="60">
        <f>SUM(F83:K83)</f>
        <v>100</v>
      </c>
    </row>
    <row r="84" spans="2:12" ht="15.75">
      <c r="B84" s="5">
        <v>12</v>
      </c>
      <c r="C84" s="35" t="s">
        <v>43</v>
      </c>
      <c r="D84" s="17" t="s">
        <v>479</v>
      </c>
      <c r="E84" s="17" t="s">
        <v>480</v>
      </c>
      <c r="J84" s="22">
        <v>100</v>
      </c>
      <c r="L84" s="60">
        <f>SUM(F84:K84)</f>
        <v>100</v>
      </c>
    </row>
    <row r="85" spans="2:12" ht="15.75">
      <c r="B85" s="5">
        <v>13</v>
      </c>
      <c r="C85" s="35" t="s">
        <v>43</v>
      </c>
      <c r="D85" s="36" t="s">
        <v>201</v>
      </c>
      <c r="E85" s="17" t="s">
        <v>177</v>
      </c>
      <c r="G85" s="22">
        <v>90</v>
      </c>
      <c r="L85" s="60">
        <f>SUM(F85:K85)</f>
        <v>90</v>
      </c>
    </row>
    <row r="86" spans="2:12" ht="15.75">
      <c r="B86" s="5">
        <v>14</v>
      </c>
      <c r="C86" s="35" t="s">
        <v>43</v>
      </c>
      <c r="D86" s="36" t="s">
        <v>383</v>
      </c>
      <c r="E86" s="36" t="s">
        <v>384</v>
      </c>
      <c r="H86" s="22">
        <v>90</v>
      </c>
      <c r="L86" s="60">
        <f>SUM(F86:K86)</f>
        <v>90</v>
      </c>
    </row>
    <row r="87" spans="2:12" ht="15.75">
      <c r="B87" s="5">
        <v>15</v>
      </c>
      <c r="C87" s="35" t="s">
        <v>43</v>
      </c>
      <c r="D87" s="36" t="s">
        <v>386</v>
      </c>
      <c r="E87" s="36" t="s">
        <v>387</v>
      </c>
      <c r="H87" s="22">
        <v>70</v>
      </c>
      <c r="J87" s="22">
        <v>16</v>
      </c>
      <c r="L87" s="60">
        <f>SUM(F87:K87)</f>
        <v>86</v>
      </c>
    </row>
    <row r="88" spans="2:12" ht="15.75">
      <c r="B88" s="5">
        <v>16</v>
      </c>
      <c r="C88" s="35" t="s">
        <v>43</v>
      </c>
      <c r="D88" s="17" t="s">
        <v>134</v>
      </c>
      <c r="E88" s="17" t="s">
        <v>135</v>
      </c>
      <c r="F88" s="5">
        <v>82</v>
      </c>
      <c r="L88" s="60">
        <f>SUM(F88:K88)</f>
        <v>82</v>
      </c>
    </row>
    <row r="89" spans="2:12" ht="15.75">
      <c r="B89" s="5">
        <v>17</v>
      </c>
      <c r="C89" s="35" t="s">
        <v>43</v>
      </c>
      <c r="D89" s="36" t="s">
        <v>385</v>
      </c>
      <c r="E89" s="36" t="s">
        <v>101</v>
      </c>
      <c r="H89" s="22">
        <v>82</v>
      </c>
      <c r="L89" s="60">
        <f>SUM(F89:K89)</f>
        <v>82</v>
      </c>
    </row>
    <row r="90" spans="2:12" ht="15.75">
      <c r="B90" s="5">
        <v>18</v>
      </c>
      <c r="C90" s="35" t="s">
        <v>43</v>
      </c>
      <c r="D90" s="17" t="s">
        <v>481</v>
      </c>
      <c r="E90" s="17" t="s">
        <v>415</v>
      </c>
      <c r="J90" s="22">
        <v>82</v>
      </c>
      <c r="L90" s="60">
        <f>SUM(F90:K90)</f>
        <v>82</v>
      </c>
    </row>
    <row r="91" spans="2:12" ht="15.75">
      <c r="B91" s="5">
        <v>19</v>
      </c>
      <c r="C91" s="35" t="s">
        <v>43</v>
      </c>
      <c r="D91" s="36" t="s">
        <v>202</v>
      </c>
      <c r="E91" s="36" t="s">
        <v>203</v>
      </c>
      <c r="G91" s="22">
        <v>75</v>
      </c>
      <c r="L91" s="60">
        <f>SUM(F91:K91)</f>
        <v>75</v>
      </c>
    </row>
    <row r="92" spans="2:12" ht="15.75">
      <c r="B92" s="5">
        <v>20</v>
      </c>
      <c r="C92" s="35" t="s">
        <v>43</v>
      </c>
      <c r="D92" s="17" t="s">
        <v>204</v>
      </c>
      <c r="E92" s="17" t="s">
        <v>205</v>
      </c>
      <c r="G92" s="22">
        <v>70</v>
      </c>
      <c r="L92" s="60">
        <f>SUM(F92:K92)</f>
        <v>70</v>
      </c>
    </row>
    <row r="93" spans="2:12" ht="15.75">
      <c r="B93" s="5">
        <v>21</v>
      </c>
      <c r="C93" s="35" t="s">
        <v>43</v>
      </c>
      <c r="D93" s="36" t="s">
        <v>388</v>
      </c>
      <c r="E93" s="36" t="s">
        <v>389</v>
      </c>
      <c r="H93" s="22">
        <v>65</v>
      </c>
      <c r="L93" s="60">
        <f>SUM(F93:K93)</f>
        <v>65</v>
      </c>
    </row>
    <row r="94" spans="2:12" ht="15.75">
      <c r="B94" s="5">
        <v>22</v>
      </c>
      <c r="C94" s="35" t="s">
        <v>43</v>
      </c>
      <c r="D94" s="36" t="s">
        <v>100</v>
      </c>
      <c r="E94" s="55" t="s">
        <v>136</v>
      </c>
      <c r="F94" s="5">
        <v>65</v>
      </c>
      <c r="L94" s="60">
        <f>SUM(F94:K94)</f>
        <v>65</v>
      </c>
    </row>
    <row r="95" spans="2:12" ht="15.75">
      <c r="B95" s="5">
        <v>23</v>
      </c>
      <c r="C95" s="35" t="s">
        <v>43</v>
      </c>
      <c r="D95" s="36" t="s">
        <v>329</v>
      </c>
      <c r="E95" s="36" t="s">
        <v>265</v>
      </c>
      <c r="I95" s="22">
        <v>65</v>
      </c>
      <c r="L95" s="60">
        <f>SUM(F95:K95)</f>
        <v>65</v>
      </c>
    </row>
    <row r="96" spans="2:12" ht="15.75">
      <c r="B96" s="5">
        <v>24</v>
      </c>
      <c r="C96" s="35" t="s">
        <v>43</v>
      </c>
      <c r="D96" s="17" t="s">
        <v>483</v>
      </c>
      <c r="E96" s="17" t="s">
        <v>382</v>
      </c>
      <c r="J96" s="22">
        <v>65</v>
      </c>
      <c r="L96" s="60">
        <f>SUM(F96:K96)</f>
        <v>65</v>
      </c>
    </row>
    <row r="97" spans="2:12" ht="15.75">
      <c r="B97" s="5">
        <v>25</v>
      </c>
      <c r="C97" s="35" t="s">
        <v>43</v>
      </c>
      <c r="D97" s="36" t="s">
        <v>45</v>
      </c>
      <c r="E97" s="36" t="s">
        <v>5</v>
      </c>
      <c r="F97" s="5">
        <v>60</v>
      </c>
      <c r="L97" s="60">
        <f>SUM(F97:K97)</f>
        <v>60</v>
      </c>
    </row>
    <row r="98" spans="2:12" ht="15.75">
      <c r="B98" s="5">
        <v>26</v>
      </c>
      <c r="C98" s="35" t="s">
        <v>43</v>
      </c>
      <c r="D98" s="17" t="s">
        <v>484</v>
      </c>
      <c r="E98" s="17" t="s">
        <v>485</v>
      </c>
      <c r="J98" s="22">
        <v>60</v>
      </c>
      <c r="L98" s="60">
        <f>SUM(F98:K98)</f>
        <v>60</v>
      </c>
    </row>
    <row r="99" spans="2:12" ht="15.75">
      <c r="B99" s="5">
        <v>27</v>
      </c>
      <c r="C99" s="35" t="s">
        <v>43</v>
      </c>
      <c r="D99" s="36" t="s">
        <v>44</v>
      </c>
      <c r="E99" s="36" t="s">
        <v>5</v>
      </c>
      <c r="F99" s="5">
        <v>56</v>
      </c>
      <c r="L99" s="60">
        <f>SUM(F99:K99)</f>
        <v>56</v>
      </c>
    </row>
    <row r="100" spans="2:12" ht="15.75">
      <c r="B100" s="5">
        <v>28</v>
      </c>
      <c r="C100" s="35" t="s">
        <v>43</v>
      </c>
      <c r="D100" s="36" t="s">
        <v>331</v>
      </c>
      <c r="E100" s="36" t="s">
        <v>49</v>
      </c>
      <c r="I100" s="22">
        <v>56</v>
      </c>
      <c r="L100" s="60">
        <f>SUM(F100:K100)</f>
        <v>56</v>
      </c>
    </row>
    <row r="101" spans="2:12" ht="15.75">
      <c r="B101" s="5">
        <v>29</v>
      </c>
      <c r="C101" s="35" t="s">
        <v>43</v>
      </c>
      <c r="D101" s="17" t="s">
        <v>486</v>
      </c>
      <c r="E101" s="17" t="s">
        <v>402</v>
      </c>
      <c r="J101" s="22">
        <v>56</v>
      </c>
      <c r="L101" s="60">
        <f>SUM(F101:K101)</f>
        <v>56</v>
      </c>
    </row>
    <row r="102" spans="2:12" ht="15.75">
      <c r="B102" s="5">
        <v>30</v>
      </c>
      <c r="C102" s="16" t="s">
        <v>43</v>
      </c>
      <c r="D102" s="36" t="s">
        <v>137</v>
      </c>
      <c r="E102" s="36" t="s">
        <v>138</v>
      </c>
      <c r="F102" s="5">
        <v>52</v>
      </c>
      <c r="L102" s="60">
        <f>SUM(F102:K102)</f>
        <v>52</v>
      </c>
    </row>
    <row r="103" spans="2:12" ht="15.75">
      <c r="B103" s="5">
        <v>31</v>
      </c>
      <c r="C103" s="35" t="s">
        <v>43</v>
      </c>
      <c r="D103" s="36" t="s">
        <v>207</v>
      </c>
      <c r="E103" s="36" t="s">
        <v>208</v>
      </c>
      <c r="G103" s="22">
        <v>52</v>
      </c>
      <c r="L103" s="60">
        <f>SUM(F103:K103)</f>
        <v>52</v>
      </c>
    </row>
    <row r="104" spans="2:12" ht="15.75">
      <c r="B104" s="5">
        <v>32</v>
      </c>
      <c r="C104" s="35" t="s">
        <v>43</v>
      </c>
      <c r="D104" s="36" t="s">
        <v>332</v>
      </c>
      <c r="E104" s="36" t="s">
        <v>49</v>
      </c>
      <c r="I104" s="22">
        <v>52</v>
      </c>
      <c r="L104" s="60">
        <f>SUM(F104:K104)</f>
        <v>52</v>
      </c>
    </row>
    <row r="105" spans="2:12" ht="15.75">
      <c r="B105" s="5">
        <v>33</v>
      </c>
      <c r="C105" s="35" t="s">
        <v>43</v>
      </c>
      <c r="D105" s="17" t="s">
        <v>209</v>
      </c>
      <c r="E105" s="17" t="s">
        <v>210</v>
      </c>
      <c r="G105" s="22">
        <v>48</v>
      </c>
      <c r="L105" s="60">
        <f>SUM(F105:K105)</f>
        <v>48</v>
      </c>
    </row>
    <row r="106" spans="2:12" ht="15.75">
      <c r="B106" s="5">
        <v>34</v>
      </c>
      <c r="C106" s="35" t="s">
        <v>43</v>
      </c>
      <c r="D106" s="36" t="s">
        <v>333</v>
      </c>
      <c r="E106" s="36" t="s">
        <v>92</v>
      </c>
      <c r="I106" s="22">
        <v>48</v>
      </c>
      <c r="L106" s="60">
        <f>SUM(F106:K106)</f>
        <v>48</v>
      </c>
    </row>
    <row r="107" spans="2:12" ht="15.75">
      <c r="B107" s="5">
        <v>35</v>
      </c>
      <c r="C107" s="35" t="s">
        <v>43</v>
      </c>
      <c r="D107" s="87" t="s">
        <v>211</v>
      </c>
      <c r="E107" s="17" t="s">
        <v>210</v>
      </c>
      <c r="G107" s="22">
        <v>46</v>
      </c>
      <c r="L107" s="60">
        <f>SUM(F107:K107)</f>
        <v>46</v>
      </c>
    </row>
    <row r="108" spans="2:12" ht="15.75">
      <c r="B108" s="5">
        <v>36</v>
      </c>
      <c r="C108" s="35" t="s">
        <v>43</v>
      </c>
      <c r="D108" s="87" t="s">
        <v>487</v>
      </c>
      <c r="E108" s="17" t="s">
        <v>488</v>
      </c>
      <c r="J108" s="22">
        <v>46</v>
      </c>
      <c r="L108" s="60">
        <f>SUM(F108:K108)</f>
        <v>46</v>
      </c>
    </row>
    <row r="109" spans="2:12" ht="15.75">
      <c r="B109" s="5">
        <v>37</v>
      </c>
      <c r="C109" s="35" t="s">
        <v>43</v>
      </c>
      <c r="D109" s="87" t="s">
        <v>212</v>
      </c>
      <c r="E109" s="17" t="s">
        <v>205</v>
      </c>
      <c r="G109" s="22">
        <v>39</v>
      </c>
      <c r="L109" s="60">
        <f>SUM(F109:K109)</f>
        <v>39</v>
      </c>
    </row>
    <row r="110" spans="2:12" ht="15.75">
      <c r="B110" s="5">
        <v>38</v>
      </c>
      <c r="C110" s="35" t="s">
        <v>43</v>
      </c>
      <c r="D110" s="17" t="s">
        <v>489</v>
      </c>
      <c r="E110" s="83" t="s">
        <v>490</v>
      </c>
      <c r="J110" s="22">
        <v>39</v>
      </c>
      <c r="L110" s="60">
        <f>SUM(F110:K110)</f>
        <v>39</v>
      </c>
    </row>
    <row r="111" spans="2:12" ht="15.75">
      <c r="B111" s="5">
        <v>39</v>
      </c>
      <c r="C111" s="35" t="s">
        <v>43</v>
      </c>
      <c r="D111" s="36" t="s">
        <v>213</v>
      </c>
      <c r="E111" s="83" t="s">
        <v>210</v>
      </c>
      <c r="G111" s="22">
        <v>36</v>
      </c>
      <c r="L111" s="60">
        <f>SUM(F111:K111)</f>
        <v>36</v>
      </c>
    </row>
    <row r="112" spans="2:12" ht="15.75">
      <c r="B112" s="5">
        <v>40</v>
      </c>
      <c r="C112" s="35" t="s">
        <v>43</v>
      </c>
      <c r="D112" s="17" t="s">
        <v>491</v>
      </c>
      <c r="E112" s="83" t="s">
        <v>297</v>
      </c>
      <c r="J112" s="22">
        <v>30</v>
      </c>
      <c r="L112" s="60">
        <f>SUM(F112:K112)</f>
        <v>30</v>
      </c>
    </row>
    <row r="113" spans="2:12" ht="15.75">
      <c r="B113" s="5">
        <v>41</v>
      </c>
      <c r="C113" s="35" t="s">
        <v>43</v>
      </c>
      <c r="D113" s="17" t="s">
        <v>492</v>
      </c>
      <c r="E113" s="83" t="s">
        <v>64</v>
      </c>
      <c r="J113" s="22">
        <v>27</v>
      </c>
      <c r="L113" s="60">
        <f>SUM(F113:K113)</f>
        <v>27</v>
      </c>
    </row>
    <row r="114" spans="2:12" ht="15.75">
      <c r="B114" s="5">
        <v>42</v>
      </c>
      <c r="C114" s="35" t="s">
        <v>43</v>
      </c>
      <c r="D114" s="17" t="s">
        <v>493</v>
      </c>
      <c r="E114" s="83" t="s">
        <v>49</v>
      </c>
      <c r="J114" s="22">
        <v>24</v>
      </c>
      <c r="L114" s="60">
        <f>SUM(F114:K114)</f>
        <v>24</v>
      </c>
    </row>
    <row r="115" spans="2:12" ht="15.75">
      <c r="B115" s="5">
        <v>43</v>
      </c>
      <c r="C115" s="35" t="s">
        <v>43</v>
      </c>
      <c r="D115" s="17" t="s">
        <v>494</v>
      </c>
      <c r="E115" s="83" t="s">
        <v>297</v>
      </c>
      <c r="J115" s="22">
        <v>21</v>
      </c>
      <c r="L115" s="60">
        <f>SUM(F115:K115)</f>
        <v>21</v>
      </c>
    </row>
    <row r="116" spans="2:12" ht="15.75">
      <c r="B116" s="5">
        <v>44</v>
      </c>
      <c r="C116" s="35" t="s">
        <v>43</v>
      </c>
      <c r="D116" s="17" t="s">
        <v>495</v>
      </c>
      <c r="E116" s="83" t="s">
        <v>402</v>
      </c>
      <c r="J116" s="22">
        <v>18</v>
      </c>
      <c r="L116" s="60">
        <f>SUM(F116:K116)</f>
        <v>18</v>
      </c>
    </row>
    <row r="117" spans="2:12" ht="15.75">
      <c r="B117" s="5">
        <v>45</v>
      </c>
      <c r="C117" s="35" t="s">
        <v>43</v>
      </c>
      <c r="D117" s="17" t="s">
        <v>496</v>
      </c>
      <c r="E117" s="36" t="s">
        <v>7</v>
      </c>
      <c r="J117" s="22">
        <v>14</v>
      </c>
      <c r="L117" s="60">
        <f>SUM(F117:K117)</f>
        <v>14</v>
      </c>
    </row>
    <row r="118" ht="15">
      <c r="L118" s="60"/>
    </row>
    <row r="119" spans="2:12" ht="15.75">
      <c r="B119" s="5">
        <v>1</v>
      </c>
      <c r="C119" s="39" t="s">
        <v>46</v>
      </c>
      <c r="D119" s="40" t="s">
        <v>139</v>
      </c>
      <c r="E119" s="40" t="s">
        <v>140</v>
      </c>
      <c r="F119" s="5">
        <v>100</v>
      </c>
      <c r="G119" s="22">
        <v>90</v>
      </c>
      <c r="H119" s="89"/>
      <c r="I119" s="22">
        <v>100</v>
      </c>
      <c r="J119" s="22">
        <v>90</v>
      </c>
      <c r="K119" s="22">
        <v>90</v>
      </c>
      <c r="L119" s="115">
        <f>SUM(F119:K119)</f>
        <v>470</v>
      </c>
    </row>
    <row r="120" spans="2:12" ht="15.75">
      <c r="B120" s="5">
        <v>2</v>
      </c>
      <c r="C120" s="39" t="s">
        <v>46</v>
      </c>
      <c r="D120" s="40" t="s">
        <v>141</v>
      </c>
      <c r="E120" s="40" t="s">
        <v>142</v>
      </c>
      <c r="F120" s="5">
        <v>90</v>
      </c>
      <c r="H120" s="89"/>
      <c r="I120" s="22">
        <v>90</v>
      </c>
      <c r="J120" s="22">
        <v>75</v>
      </c>
      <c r="K120" s="22">
        <v>75</v>
      </c>
      <c r="L120" s="115">
        <f>SUM(F120:K120)</f>
        <v>330</v>
      </c>
    </row>
    <row r="121" spans="2:12" ht="15.75">
      <c r="B121" s="5">
        <v>3</v>
      </c>
      <c r="C121" s="39" t="s">
        <v>46</v>
      </c>
      <c r="D121" s="40" t="s">
        <v>103</v>
      </c>
      <c r="E121" s="40" t="s">
        <v>140</v>
      </c>
      <c r="F121" s="5">
        <v>70</v>
      </c>
      <c r="G121" s="22">
        <v>70</v>
      </c>
      <c r="H121" s="89"/>
      <c r="I121" s="22">
        <v>65</v>
      </c>
      <c r="J121" s="22">
        <v>56</v>
      </c>
      <c r="K121" s="22">
        <v>60</v>
      </c>
      <c r="L121" s="115">
        <f>SUM(F121:K121)</f>
        <v>321</v>
      </c>
    </row>
    <row r="122" spans="2:12" ht="15.75">
      <c r="B122" s="5">
        <v>4</v>
      </c>
      <c r="C122" s="39" t="s">
        <v>46</v>
      </c>
      <c r="D122" s="40" t="s">
        <v>102</v>
      </c>
      <c r="E122" s="40" t="s">
        <v>132</v>
      </c>
      <c r="F122" s="5">
        <v>82</v>
      </c>
      <c r="G122" s="22">
        <v>75</v>
      </c>
      <c r="H122" s="89"/>
      <c r="I122" s="22">
        <v>82</v>
      </c>
      <c r="J122" s="22">
        <v>65</v>
      </c>
      <c r="L122" s="115">
        <f>SUM(F122:K122)</f>
        <v>304</v>
      </c>
    </row>
    <row r="123" spans="2:12" ht="15.75">
      <c r="B123" s="5">
        <v>5</v>
      </c>
      <c r="C123" s="39" t="s">
        <v>46</v>
      </c>
      <c r="D123" s="40" t="s">
        <v>217</v>
      </c>
      <c r="E123" s="40" t="s">
        <v>101</v>
      </c>
      <c r="G123" s="22">
        <v>100</v>
      </c>
      <c r="H123" s="89"/>
      <c r="J123" s="22">
        <v>100</v>
      </c>
      <c r="K123" s="22">
        <v>100</v>
      </c>
      <c r="L123" s="115">
        <f>SUM(F123:K123)</f>
        <v>300</v>
      </c>
    </row>
    <row r="124" spans="2:12" ht="15.75">
      <c r="B124" s="5">
        <v>6</v>
      </c>
      <c r="C124" s="39" t="s">
        <v>46</v>
      </c>
      <c r="D124" s="40" t="s">
        <v>218</v>
      </c>
      <c r="E124" s="40" t="s">
        <v>177</v>
      </c>
      <c r="G124" s="22">
        <v>82</v>
      </c>
      <c r="I124" s="22">
        <v>42</v>
      </c>
      <c r="K124" s="22">
        <v>82</v>
      </c>
      <c r="L124" s="60">
        <f>SUM(F124:K124)</f>
        <v>206</v>
      </c>
    </row>
    <row r="125" spans="2:12" ht="15.75">
      <c r="B125" s="5">
        <v>7</v>
      </c>
      <c r="C125" s="39" t="s">
        <v>46</v>
      </c>
      <c r="D125" s="40" t="s">
        <v>148</v>
      </c>
      <c r="E125" s="40" t="s">
        <v>149</v>
      </c>
      <c r="F125" s="5">
        <v>52</v>
      </c>
      <c r="G125" s="22">
        <v>39</v>
      </c>
      <c r="H125" s="89"/>
      <c r="I125" s="22">
        <v>48</v>
      </c>
      <c r="J125" s="22">
        <v>33</v>
      </c>
      <c r="L125" s="60">
        <f>SUM(F125:K125)</f>
        <v>172</v>
      </c>
    </row>
    <row r="126" spans="2:12" ht="15.75">
      <c r="B126" s="5">
        <v>8</v>
      </c>
      <c r="C126" s="39" t="s">
        <v>46</v>
      </c>
      <c r="D126" s="40" t="s">
        <v>81</v>
      </c>
      <c r="E126" s="40" t="s">
        <v>124</v>
      </c>
      <c r="F126" s="5">
        <v>65</v>
      </c>
      <c r="H126" s="89"/>
      <c r="I126" s="22">
        <v>60</v>
      </c>
      <c r="J126" s="22">
        <v>42</v>
      </c>
      <c r="L126" s="60">
        <f>SUM(F126:K126)</f>
        <v>167</v>
      </c>
    </row>
    <row r="127" spans="2:12" ht="15.75">
      <c r="B127" s="5">
        <v>9</v>
      </c>
      <c r="C127" s="39" t="s">
        <v>46</v>
      </c>
      <c r="D127" s="40" t="s">
        <v>396</v>
      </c>
      <c r="E127" s="40" t="s">
        <v>397</v>
      </c>
      <c r="G127" s="89"/>
      <c r="H127" s="22">
        <v>82</v>
      </c>
      <c r="J127" s="22">
        <v>60</v>
      </c>
      <c r="L127" s="60">
        <f>SUM(F127:K127)</f>
        <v>142</v>
      </c>
    </row>
    <row r="128" spans="2:12" ht="15.75">
      <c r="B128" s="5">
        <v>10</v>
      </c>
      <c r="C128" s="39" t="s">
        <v>46</v>
      </c>
      <c r="D128" s="40" t="s">
        <v>219</v>
      </c>
      <c r="E128" s="40" t="s">
        <v>206</v>
      </c>
      <c r="G128" s="22">
        <v>65</v>
      </c>
      <c r="J128" s="22">
        <v>70</v>
      </c>
      <c r="L128" s="60">
        <f>SUM(F128:K128)</f>
        <v>135</v>
      </c>
    </row>
    <row r="129" spans="2:12" ht="15.75">
      <c r="B129" s="5">
        <v>11</v>
      </c>
      <c r="C129" s="39" t="s">
        <v>46</v>
      </c>
      <c r="D129" s="40" t="s">
        <v>220</v>
      </c>
      <c r="E129" s="40" t="s">
        <v>222</v>
      </c>
      <c r="G129" s="22">
        <v>60</v>
      </c>
      <c r="I129" s="22">
        <v>70</v>
      </c>
      <c r="L129" s="60">
        <f>SUM(F129:K129)</f>
        <v>130</v>
      </c>
    </row>
    <row r="130" spans="2:12" ht="15.75">
      <c r="B130" s="5">
        <v>12</v>
      </c>
      <c r="C130" s="39" t="s">
        <v>46</v>
      </c>
      <c r="D130" s="40" t="s">
        <v>146</v>
      </c>
      <c r="E130" s="40" t="s">
        <v>147</v>
      </c>
      <c r="F130" s="5">
        <v>56</v>
      </c>
      <c r="H130" s="22">
        <v>65</v>
      </c>
      <c r="L130" s="60">
        <f>SUM(F130:K130)</f>
        <v>121</v>
      </c>
    </row>
    <row r="131" spans="2:12" ht="15.75">
      <c r="B131" s="5">
        <v>13</v>
      </c>
      <c r="C131" s="39" t="s">
        <v>46</v>
      </c>
      <c r="D131" s="40" t="s">
        <v>499</v>
      </c>
      <c r="E131" s="40" t="s">
        <v>64</v>
      </c>
      <c r="J131" s="22">
        <v>48</v>
      </c>
      <c r="K131" s="22">
        <v>70</v>
      </c>
      <c r="L131" s="60">
        <f>SUM(F131:K131)</f>
        <v>118</v>
      </c>
    </row>
    <row r="132" spans="2:12" ht="15.75">
      <c r="B132" s="5">
        <v>14</v>
      </c>
      <c r="C132" s="39" t="s">
        <v>46</v>
      </c>
      <c r="D132" s="40" t="s">
        <v>398</v>
      </c>
      <c r="E132" s="40" t="s">
        <v>180</v>
      </c>
      <c r="H132" s="22">
        <v>75</v>
      </c>
      <c r="J132" s="22">
        <v>36</v>
      </c>
      <c r="L132" s="60">
        <f>SUM(F132:K132)</f>
        <v>111</v>
      </c>
    </row>
    <row r="133" spans="2:12" ht="15.75">
      <c r="B133" s="5">
        <v>15</v>
      </c>
      <c r="C133" s="39" t="s">
        <v>46</v>
      </c>
      <c r="D133" s="40" t="s">
        <v>335</v>
      </c>
      <c r="E133" s="40" t="s">
        <v>92</v>
      </c>
      <c r="I133" s="22">
        <v>56</v>
      </c>
      <c r="J133" s="22">
        <v>52</v>
      </c>
      <c r="L133" s="60">
        <f>SUM(F133:K133)</f>
        <v>108</v>
      </c>
    </row>
    <row r="134" spans="2:12" ht="15.75">
      <c r="B134" s="5">
        <v>16</v>
      </c>
      <c r="C134" s="39" t="s">
        <v>46</v>
      </c>
      <c r="D134" s="40" t="s">
        <v>392</v>
      </c>
      <c r="E134" s="40" t="s">
        <v>393</v>
      </c>
      <c r="H134" s="22">
        <v>100</v>
      </c>
      <c r="L134" s="60">
        <f>SUM(F134:K134)</f>
        <v>100</v>
      </c>
    </row>
    <row r="135" spans="2:12" ht="15.75">
      <c r="B135" s="5">
        <v>17</v>
      </c>
      <c r="C135" s="39" t="s">
        <v>46</v>
      </c>
      <c r="D135" s="40" t="s">
        <v>394</v>
      </c>
      <c r="E135" s="40" t="s">
        <v>395</v>
      </c>
      <c r="H135" s="22">
        <v>90</v>
      </c>
      <c r="L135" s="60">
        <f>SUM(F135:K135)</f>
        <v>90</v>
      </c>
    </row>
    <row r="136" spans="2:12" ht="15.75">
      <c r="B136" s="5">
        <v>18</v>
      </c>
      <c r="C136" s="39" t="s">
        <v>46</v>
      </c>
      <c r="D136" s="40" t="s">
        <v>231</v>
      </c>
      <c r="E136" s="40" t="s">
        <v>232</v>
      </c>
      <c r="G136" s="22">
        <v>33</v>
      </c>
      <c r="I136" s="22">
        <v>52</v>
      </c>
      <c r="L136" s="60">
        <f>SUM(F136:K136)</f>
        <v>85</v>
      </c>
    </row>
    <row r="137" spans="2:12" ht="15.75">
      <c r="B137" s="5">
        <v>19</v>
      </c>
      <c r="C137" s="39" t="s">
        <v>46</v>
      </c>
      <c r="D137" s="40" t="s">
        <v>497</v>
      </c>
      <c r="E137" s="40" t="s">
        <v>498</v>
      </c>
      <c r="J137" s="22">
        <v>82</v>
      </c>
      <c r="L137" s="60">
        <f>SUM(F137:K137)</f>
        <v>82</v>
      </c>
    </row>
    <row r="138" spans="2:12" ht="15.75">
      <c r="B138" s="5">
        <v>20</v>
      </c>
      <c r="C138" s="39" t="s">
        <v>46</v>
      </c>
      <c r="D138" s="40" t="s">
        <v>230</v>
      </c>
      <c r="E138" s="40" t="s">
        <v>229</v>
      </c>
      <c r="G138" s="22">
        <v>36</v>
      </c>
      <c r="I138" s="22">
        <v>46</v>
      </c>
      <c r="L138" s="60">
        <f>SUM(F138:K138)</f>
        <v>82</v>
      </c>
    </row>
    <row r="139" spans="2:12" ht="15.75">
      <c r="B139" s="5">
        <v>21</v>
      </c>
      <c r="C139" s="39" t="s">
        <v>46</v>
      </c>
      <c r="D139" s="40" t="s">
        <v>143</v>
      </c>
      <c r="E139" s="40" t="s">
        <v>144</v>
      </c>
      <c r="F139" s="5">
        <v>75</v>
      </c>
      <c r="L139" s="60">
        <f>SUM(F139:K139)</f>
        <v>75</v>
      </c>
    </row>
    <row r="140" spans="2:12" ht="15.75">
      <c r="B140" s="5">
        <v>22</v>
      </c>
      <c r="C140" s="39" t="s">
        <v>46</v>
      </c>
      <c r="D140" s="40" t="s">
        <v>334</v>
      </c>
      <c r="E140" s="40" t="s">
        <v>47</v>
      </c>
      <c r="I140" s="22">
        <v>75</v>
      </c>
      <c r="L140" s="60">
        <f>SUM(F140:K140)</f>
        <v>75</v>
      </c>
    </row>
    <row r="141" spans="2:12" ht="15.75">
      <c r="B141" s="5">
        <v>23</v>
      </c>
      <c r="C141" s="39" t="s">
        <v>46</v>
      </c>
      <c r="D141" s="40" t="s">
        <v>400</v>
      </c>
      <c r="E141" s="40"/>
      <c r="H141" s="22">
        <v>70</v>
      </c>
      <c r="L141" s="60">
        <f>SUM(F141:K141)</f>
        <v>70</v>
      </c>
    </row>
    <row r="142" spans="2:12" ht="15.75">
      <c r="B142" s="5">
        <v>24</v>
      </c>
      <c r="C142" s="39" t="s">
        <v>46</v>
      </c>
      <c r="D142" s="40" t="s">
        <v>145</v>
      </c>
      <c r="E142" s="40" t="s">
        <v>5</v>
      </c>
      <c r="F142" s="5">
        <v>60</v>
      </c>
      <c r="L142" s="60">
        <f>SUM(F142:K142)</f>
        <v>60</v>
      </c>
    </row>
    <row r="143" spans="2:12" ht="15.75">
      <c r="B143" s="5">
        <v>25</v>
      </c>
      <c r="C143" s="39" t="s">
        <v>46</v>
      </c>
      <c r="D143" s="40" t="s">
        <v>221</v>
      </c>
      <c r="E143" s="40" t="s">
        <v>223</v>
      </c>
      <c r="G143" s="22">
        <v>56</v>
      </c>
      <c r="L143" s="60">
        <f>SUM(F143:K143)</f>
        <v>56</v>
      </c>
    </row>
    <row r="144" spans="2:12" ht="15.75">
      <c r="B144" s="5">
        <v>26</v>
      </c>
      <c r="C144" s="39" t="s">
        <v>46</v>
      </c>
      <c r="D144" s="40" t="s">
        <v>224</v>
      </c>
      <c r="E144" s="40" t="s">
        <v>210</v>
      </c>
      <c r="G144" s="22">
        <v>52</v>
      </c>
      <c r="L144" s="60">
        <f>SUM(F144:K144)</f>
        <v>52</v>
      </c>
    </row>
    <row r="145" spans="2:12" ht="15.75">
      <c r="B145" s="5">
        <v>27</v>
      </c>
      <c r="C145" s="39" t="s">
        <v>46</v>
      </c>
      <c r="D145" s="40" t="s">
        <v>225</v>
      </c>
      <c r="E145" s="40" t="s">
        <v>226</v>
      </c>
      <c r="G145" s="22">
        <v>48</v>
      </c>
      <c r="L145" s="60">
        <f>SUM(F145:K145)</f>
        <v>48</v>
      </c>
    </row>
    <row r="146" spans="2:12" ht="15.75">
      <c r="B146" s="5">
        <v>28</v>
      </c>
      <c r="C146" s="39" t="s">
        <v>46</v>
      </c>
      <c r="D146" s="40" t="s">
        <v>227</v>
      </c>
      <c r="E146" s="40" t="s">
        <v>92</v>
      </c>
      <c r="G146" s="22">
        <v>46</v>
      </c>
      <c r="L146" s="60">
        <f>SUM(F146:K146)</f>
        <v>46</v>
      </c>
    </row>
    <row r="147" spans="2:12" ht="15.75">
      <c r="B147" s="5">
        <v>29</v>
      </c>
      <c r="C147" s="39" t="s">
        <v>46</v>
      </c>
      <c r="D147" s="40" t="s">
        <v>500</v>
      </c>
      <c r="E147" s="40" t="s">
        <v>402</v>
      </c>
      <c r="J147" s="22">
        <v>46</v>
      </c>
      <c r="L147" s="60">
        <f>SUM(F147:K147)</f>
        <v>46</v>
      </c>
    </row>
    <row r="148" spans="2:12" ht="15.75">
      <c r="B148" s="5">
        <v>30</v>
      </c>
      <c r="C148" s="39" t="s">
        <v>46</v>
      </c>
      <c r="D148" s="40" t="s">
        <v>228</v>
      </c>
      <c r="E148" s="40" t="s">
        <v>229</v>
      </c>
      <c r="G148" s="22">
        <v>42</v>
      </c>
      <c r="L148" s="60">
        <f>SUM(F148:K148)</f>
        <v>42</v>
      </c>
    </row>
    <row r="149" spans="2:12" ht="15.75">
      <c r="B149" s="5">
        <v>31</v>
      </c>
      <c r="C149" s="39" t="s">
        <v>46</v>
      </c>
      <c r="D149" s="40" t="s">
        <v>501</v>
      </c>
      <c r="E149" s="40" t="s">
        <v>502</v>
      </c>
      <c r="J149" s="22">
        <v>42</v>
      </c>
      <c r="L149" s="60">
        <f>SUM(F149:K149)</f>
        <v>42</v>
      </c>
    </row>
    <row r="150" spans="2:12" ht="15.75">
      <c r="B150" s="5">
        <v>32</v>
      </c>
      <c r="C150" s="39" t="s">
        <v>46</v>
      </c>
      <c r="D150" s="40" t="s">
        <v>503</v>
      </c>
      <c r="E150" s="40" t="s">
        <v>504</v>
      </c>
      <c r="J150" s="22">
        <v>39</v>
      </c>
      <c r="L150" s="60">
        <f>SUM(F150:K150)</f>
        <v>39</v>
      </c>
    </row>
    <row r="151" spans="2:12" ht="15.75">
      <c r="B151" s="5">
        <v>33</v>
      </c>
      <c r="C151" s="39" t="s">
        <v>46</v>
      </c>
      <c r="D151" s="40" t="s">
        <v>336</v>
      </c>
      <c r="E151" s="40" t="s">
        <v>49</v>
      </c>
      <c r="I151" s="22">
        <v>36</v>
      </c>
      <c r="L151" s="60">
        <f>SUM(F151:K151)</f>
        <v>36</v>
      </c>
    </row>
    <row r="152" spans="2:12" ht="15.75">
      <c r="B152" s="5">
        <v>34</v>
      </c>
      <c r="C152" s="39" t="s">
        <v>46</v>
      </c>
      <c r="D152" s="40"/>
      <c r="E152" s="40"/>
      <c r="L152" s="60">
        <f>SUM(F152:K152)</f>
        <v>0</v>
      </c>
    </row>
    <row r="153" ht="15">
      <c r="L153" s="60"/>
    </row>
    <row r="154" spans="2:12" ht="15.75">
      <c r="B154" s="5">
        <v>1</v>
      </c>
      <c r="C154" s="42" t="s">
        <v>50</v>
      </c>
      <c r="D154" s="41" t="s">
        <v>104</v>
      </c>
      <c r="E154" s="41" t="s">
        <v>205</v>
      </c>
      <c r="G154" s="22">
        <v>100</v>
      </c>
      <c r="H154" s="89"/>
      <c r="I154" s="22">
        <v>90</v>
      </c>
      <c r="J154" s="22">
        <v>90</v>
      </c>
      <c r="K154" s="22">
        <v>90</v>
      </c>
      <c r="L154" s="115">
        <f>SUM(F154:K154)</f>
        <v>370</v>
      </c>
    </row>
    <row r="155" spans="2:12" ht="15.75">
      <c r="B155" s="5">
        <v>2</v>
      </c>
      <c r="C155" s="42" t="s">
        <v>50</v>
      </c>
      <c r="D155" s="7" t="s">
        <v>150</v>
      </c>
      <c r="E155" s="7" t="s">
        <v>132</v>
      </c>
      <c r="F155" s="5">
        <v>90</v>
      </c>
      <c r="G155" s="22">
        <v>90</v>
      </c>
      <c r="H155" s="89"/>
      <c r="I155" s="22">
        <v>82</v>
      </c>
      <c r="J155" s="22">
        <v>100</v>
      </c>
      <c r="L155" s="115">
        <f>SUM(F155:K155)</f>
        <v>362</v>
      </c>
    </row>
    <row r="156" spans="2:12" ht="15.75">
      <c r="B156" s="5">
        <v>3</v>
      </c>
      <c r="C156" s="42" t="s">
        <v>50</v>
      </c>
      <c r="D156" s="7" t="s">
        <v>51</v>
      </c>
      <c r="E156" s="7" t="s">
        <v>55</v>
      </c>
      <c r="F156" s="5">
        <v>100</v>
      </c>
      <c r="G156" s="89"/>
      <c r="I156" s="22">
        <v>100</v>
      </c>
      <c r="K156" s="22">
        <v>100</v>
      </c>
      <c r="L156" s="115">
        <f>SUM(F156:K156)</f>
        <v>300</v>
      </c>
    </row>
    <row r="157" spans="2:12" ht="15.75">
      <c r="B157" s="5">
        <v>4</v>
      </c>
      <c r="C157" s="42" t="s">
        <v>50</v>
      </c>
      <c r="D157" s="7" t="s">
        <v>151</v>
      </c>
      <c r="E157" s="7" t="s">
        <v>47</v>
      </c>
      <c r="F157" s="5">
        <v>82</v>
      </c>
      <c r="H157" s="22">
        <v>82</v>
      </c>
      <c r="I157" s="22">
        <v>56</v>
      </c>
      <c r="K157" s="22">
        <v>70</v>
      </c>
      <c r="L157" s="115">
        <f>SUM(F157:K157)</f>
        <v>290</v>
      </c>
    </row>
    <row r="158" spans="2:12" ht="15.75">
      <c r="B158" s="5">
        <v>5</v>
      </c>
      <c r="C158" s="42" t="s">
        <v>50</v>
      </c>
      <c r="D158" s="41" t="s">
        <v>238</v>
      </c>
      <c r="E158" s="41" t="s">
        <v>239</v>
      </c>
      <c r="G158" s="22">
        <v>60</v>
      </c>
      <c r="H158" s="89"/>
      <c r="I158" s="22">
        <v>52</v>
      </c>
      <c r="J158" s="22">
        <v>46</v>
      </c>
      <c r="K158" s="22">
        <v>56</v>
      </c>
      <c r="L158" s="115">
        <f>SUM(F158:K158)</f>
        <v>214</v>
      </c>
    </row>
    <row r="159" spans="2:12" ht="15.75">
      <c r="B159" s="5">
        <v>6</v>
      </c>
      <c r="C159" s="42" t="s">
        <v>50</v>
      </c>
      <c r="D159" s="41" t="s">
        <v>153</v>
      </c>
      <c r="E159" s="41" t="s">
        <v>157</v>
      </c>
      <c r="F159" s="5">
        <v>65</v>
      </c>
      <c r="G159" s="22">
        <v>42</v>
      </c>
      <c r="H159" s="22">
        <v>60</v>
      </c>
      <c r="I159" s="89"/>
      <c r="J159" s="22">
        <v>36</v>
      </c>
      <c r="L159" s="60">
        <f>SUM(F159:K159)</f>
        <v>203</v>
      </c>
    </row>
    <row r="160" spans="2:12" ht="15.75">
      <c r="B160" s="5">
        <v>7</v>
      </c>
      <c r="C160" s="42" t="s">
        <v>50</v>
      </c>
      <c r="D160" s="7" t="s">
        <v>154</v>
      </c>
      <c r="E160" s="7" t="s">
        <v>157</v>
      </c>
      <c r="F160" s="5">
        <v>60</v>
      </c>
      <c r="H160" s="89"/>
      <c r="I160" s="22">
        <v>60</v>
      </c>
      <c r="K160" s="22">
        <v>65</v>
      </c>
      <c r="L160" s="60">
        <f>SUM(F160:K160)</f>
        <v>185</v>
      </c>
    </row>
    <row r="161" spans="2:12" ht="15.75">
      <c r="B161" s="5">
        <v>8</v>
      </c>
      <c r="C161" s="42" t="s">
        <v>50</v>
      </c>
      <c r="D161" s="41" t="s">
        <v>401</v>
      </c>
      <c r="E161" s="84" t="s">
        <v>402</v>
      </c>
      <c r="G161" s="89"/>
      <c r="H161" s="22">
        <v>100</v>
      </c>
      <c r="J161" s="22">
        <v>75</v>
      </c>
      <c r="L161" s="60">
        <f>SUM(F161:K161)</f>
        <v>175</v>
      </c>
    </row>
    <row r="162" spans="2:12" ht="15.75">
      <c r="B162" s="5">
        <v>9</v>
      </c>
      <c r="C162" s="42" t="s">
        <v>50</v>
      </c>
      <c r="D162" s="41" t="s">
        <v>338</v>
      </c>
      <c r="E162" s="41" t="s">
        <v>205</v>
      </c>
      <c r="I162" s="22">
        <v>70</v>
      </c>
      <c r="K162" s="22">
        <v>75</v>
      </c>
      <c r="L162" s="60">
        <f>SUM(F162:K162)</f>
        <v>145</v>
      </c>
    </row>
    <row r="163" spans="2:12" ht="15.75">
      <c r="B163" s="5">
        <v>10</v>
      </c>
      <c r="C163" s="42" t="s">
        <v>50</v>
      </c>
      <c r="D163" s="56" t="s">
        <v>251</v>
      </c>
      <c r="E163" s="58" t="s">
        <v>101</v>
      </c>
      <c r="G163" s="22">
        <v>27</v>
      </c>
      <c r="I163" s="22">
        <v>21</v>
      </c>
      <c r="J163" s="22">
        <v>33</v>
      </c>
      <c r="K163" s="22">
        <v>46</v>
      </c>
      <c r="L163" s="60">
        <f>SUM(F163:K163)</f>
        <v>127</v>
      </c>
    </row>
    <row r="164" spans="2:12" ht="15.75">
      <c r="B164" s="5">
        <v>11</v>
      </c>
      <c r="C164" s="42" t="s">
        <v>50</v>
      </c>
      <c r="D164" s="56" t="s">
        <v>235</v>
      </c>
      <c r="E164" s="41" t="s">
        <v>236</v>
      </c>
      <c r="G164" s="22">
        <v>65</v>
      </c>
      <c r="K164" s="22">
        <v>60</v>
      </c>
      <c r="L164" s="60">
        <f>SUM(F164:K164)</f>
        <v>125</v>
      </c>
    </row>
    <row r="165" spans="2:12" ht="15.75">
      <c r="B165" s="5">
        <v>12</v>
      </c>
      <c r="C165" s="42" t="s">
        <v>50</v>
      </c>
      <c r="D165" s="56" t="s">
        <v>405</v>
      </c>
      <c r="E165" s="84" t="s">
        <v>64</v>
      </c>
      <c r="H165" s="22">
        <v>70</v>
      </c>
      <c r="I165" s="89"/>
      <c r="J165" s="22">
        <v>42</v>
      </c>
      <c r="L165" s="60">
        <f>SUM(F165:K165)</f>
        <v>112</v>
      </c>
    </row>
    <row r="166" spans="2:12" ht="15.75">
      <c r="B166" s="5">
        <v>13</v>
      </c>
      <c r="C166" s="42" t="s">
        <v>50</v>
      </c>
      <c r="D166" s="56" t="s">
        <v>250</v>
      </c>
      <c r="E166" s="41" t="s">
        <v>205</v>
      </c>
      <c r="G166" s="22">
        <v>30</v>
      </c>
      <c r="I166" s="22">
        <v>36</v>
      </c>
      <c r="K166" s="22">
        <v>39</v>
      </c>
      <c r="L166" s="60">
        <f>SUM(F166:K166)</f>
        <v>105</v>
      </c>
    </row>
    <row r="167" spans="2:12" ht="15.75">
      <c r="B167" s="5">
        <v>14</v>
      </c>
      <c r="C167" s="42" t="s">
        <v>50</v>
      </c>
      <c r="D167" s="56" t="s">
        <v>403</v>
      </c>
      <c r="E167" s="84" t="s">
        <v>393</v>
      </c>
      <c r="H167" s="22">
        <v>90</v>
      </c>
      <c r="L167" s="60">
        <f>SUM(F167:K167)</f>
        <v>90</v>
      </c>
    </row>
    <row r="168" spans="2:12" ht="15.75">
      <c r="B168" s="5">
        <v>15</v>
      </c>
      <c r="C168" s="42" t="s">
        <v>50</v>
      </c>
      <c r="D168" s="56" t="s">
        <v>506</v>
      </c>
      <c r="E168" s="41" t="s">
        <v>505</v>
      </c>
      <c r="J168" s="22">
        <v>82</v>
      </c>
      <c r="L168" s="60">
        <f>SUM(F168:K168)</f>
        <v>82</v>
      </c>
    </row>
    <row r="169" spans="2:12" ht="15.75">
      <c r="B169" s="5">
        <v>16</v>
      </c>
      <c r="C169" s="42" t="s">
        <v>50</v>
      </c>
      <c r="D169" s="56" t="s">
        <v>48</v>
      </c>
      <c r="E169" s="7" t="s">
        <v>132</v>
      </c>
      <c r="G169" s="22">
        <v>82</v>
      </c>
      <c r="L169" s="60">
        <f>SUM(F169:K169)</f>
        <v>82</v>
      </c>
    </row>
    <row r="170" spans="2:12" ht="15.75">
      <c r="B170" s="5">
        <v>17</v>
      </c>
      <c r="C170" s="42" t="s">
        <v>50</v>
      </c>
      <c r="D170" s="56" t="s">
        <v>347</v>
      </c>
      <c r="E170" s="41" t="s">
        <v>348</v>
      </c>
      <c r="H170" s="22">
        <v>48</v>
      </c>
      <c r="I170" s="22">
        <v>33</v>
      </c>
      <c r="L170" s="60">
        <f>SUM(F170:K170)</f>
        <v>81</v>
      </c>
    </row>
    <row r="171" spans="2:12" ht="15.75">
      <c r="B171" s="5">
        <v>18</v>
      </c>
      <c r="C171" s="42" t="s">
        <v>50</v>
      </c>
      <c r="D171" s="56" t="s">
        <v>254</v>
      </c>
      <c r="E171" s="58" t="s">
        <v>101</v>
      </c>
      <c r="G171" s="22">
        <v>21</v>
      </c>
      <c r="I171" s="22">
        <v>27</v>
      </c>
      <c r="K171" s="22">
        <v>33</v>
      </c>
      <c r="L171" s="60">
        <f>SUM(F171:K171)</f>
        <v>81</v>
      </c>
    </row>
    <row r="172" spans="2:12" ht="15.75">
      <c r="B172" s="5">
        <v>19</v>
      </c>
      <c r="C172" s="42" t="s">
        <v>50</v>
      </c>
      <c r="D172" s="56" t="s">
        <v>243</v>
      </c>
      <c r="E172" s="41" t="s">
        <v>239</v>
      </c>
      <c r="G172" s="22">
        <v>46</v>
      </c>
      <c r="J172" s="22">
        <v>30</v>
      </c>
      <c r="L172" s="60">
        <f>SUM(F172:K172)</f>
        <v>76</v>
      </c>
    </row>
    <row r="173" spans="2:12" ht="15.75">
      <c r="B173" s="5">
        <v>20</v>
      </c>
      <c r="C173" s="42" t="s">
        <v>50</v>
      </c>
      <c r="D173" s="81" t="s">
        <v>82</v>
      </c>
      <c r="E173" s="7" t="s">
        <v>156</v>
      </c>
      <c r="F173" s="5">
        <v>75</v>
      </c>
      <c r="L173" s="60">
        <f>SUM(F173:K173)</f>
        <v>75</v>
      </c>
    </row>
    <row r="174" spans="2:12" ht="15.75">
      <c r="B174" s="5">
        <v>21</v>
      </c>
      <c r="C174" s="42" t="s">
        <v>50</v>
      </c>
      <c r="D174" s="56" t="s">
        <v>233</v>
      </c>
      <c r="E174" s="7" t="s">
        <v>132</v>
      </c>
      <c r="G174" s="22">
        <v>75</v>
      </c>
      <c r="L174" s="60">
        <f>SUM(F174:K174)</f>
        <v>75</v>
      </c>
    </row>
    <row r="175" spans="2:12" ht="15.75">
      <c r="B175" s="5">
        <v>22</v>
      </c>
      <c r="C175" s="42" t="s">
        <v>50</v>
      </c>
      <c r="D175" s="56" t="s">
        <v>337</v>
      </c>
      <c r="E175" s="58" t="s">
        <v>132</v>
      </c>
      <c r="I175" s="22">
        <v>75</v>
      </c>
      <c r="L175" s="60">
        <f>SUM(F175:K175)</f>
        <v>75</v>
      </c>
    </row>
    <row r="176" spans="2:12" ht="15.75">
      <c r="B176" s="5">
        <v>23</v>
      </c>
      <c r="C176" s="42" t="s">
        <v>50</v>
      </c>
      <c r="D176" s="56" t="s">
        <v>404</v>
      </c>
      <c r="E176" s="84" t="s">
        <v>47</v>
      </c>
      <c r="H176" s="22">
        <v>75</v>
      </c>
      <c r="L176" s="60">
        <f>SUM(F176:K176)</f>
        <v>75</v>
      </c>
    </row>
    <row r="177" spans="2:12" ht="15.75">
      <c r="B177" s="5">
        <v>24</v>
      </c>
      <c r="C177" s="42" t="s">
        <v>50</v>
      </c>
      <c r="D177" s="56" t="s">
        <v>507</v>
      </c>
      <c r="E177" s="84" t="s">
        <v>415</v>
      </c>
      <c r="J177" s="22">
        <v>70</v>
      </c>
      <c r="L177" s="60">
        <f>SUM(F177:K177)</f>
        <v>70</v>
      </c>
    </row>
    <row r="178" spans="2:12" ht="15.75">
      <c r="B178" s="5">
        <v>25</v>
      </c>
      <c r="C178" s="42" t="s">
        <v>50</v>
      </c>
      <c r="D178" s="81" t="s">
        <v>152</v>
      </c>
      <c r="E178" s="7" t="s">
        <v>156</v>
      </c>
      <c r="F178" s="5">
        <v>70</v>
      </c>
      <c r="L178" s="60">
        <f>SUM(F178:K178)</f>
        <v>70</v>
      </c>
    </row>
    <row r="179" spans="2:12" ht="15.75">
      <c r="B179" s="5">
        <v>26</v>
      </c>
      <c r="C179" s="42" t="s">
        <v>50</v>
      </c>
      <c r="D179" s="56" t="s">
        <v>234</v>
      </c>
      <c r="E179" s="7" t="s">
        <v>132</v>
      </c>
      <c r="G179" s="22">
        <v>70</v>
      </c>
      <c r="L179" s="60">
        <f>SUM(F179:K179)</f>
        <v>70</v>
      </c>
    </row>
    <row r="180" spans="2:12" ht="15.75">
      <c r="B180" s="5">
        <v>27</v>
      </c>
      <c r="C180" s="42" t="s">
        <v>50</v>
      </c>
      <c r="D180" s="56" t="s">
        <v>508</v>
      </c>
      <c r="E180" s="86" t="s">
        <v>156</v>
      </c>
      <c r="J180" s="22">
        <v>65</v>
      </c>
      <c r="L180" s="60">
        <f>SUM(F180:K180)</f>
        <v>65</v>
      </c>
    </row>
    <row r="181" spans="2:12" ht="15.75">
      <c r="B181" s="5">
        <v>28</v>
      </c>
      <c r="C181" s="42" t="s">
        <v>50</v>
      </c>
      <c r="D181" s="56" t="s">
        <v>339</v>
      </c>
      <c r="E181" s="59" t="s">
        <v>222</v>
      </c>
      <c r="I181" s="22">
        <v>65</v>
      </c>
      <c r="L181" s="60">
        <f>SUM(F181:K181)</f>
        <v>65</v>
      </c>
    </row>
    <row r="182" spans="2:12" ht="15.75">
      <c r="B182" s="5">
        <v>29</v>
      </c>
      <c r="C182" s="42" t="s">
        <v>50</v>
      </c>
      <c r="D182" s="56" t="s">
        <v>406</v>
      </c>
      <c r="E182" s="86" t="s">
        <v>402</v>
      </c>
      <c r="H182" s="22">
        <v>65</v>
      </c>
      <c r="L182" s="60">
        <f>SUM(F182:K182)</f>
        <v>65</v>
      </c>
    </row>
    <row r="183" spans="2:12" ht="15.75">
      <c r="B183" s="5">
        <v>30</v>
      </c>
      <c r="C183" s="42" t="s">
        <v>50</v>
      </c>
      <c r="D183" s="56" t="s">
        <v>509</v>
      </c>
      <c r="E183" s="86" t="s">
        <v>39</v>
      </c>
      <c r="J183" s="22">
        <v>60</v>
      </c>
      <c r="L183" s="60">
        <f>SUM(F183:K183)</f>
        <v>60</v>
      </c>
    </row>
    <row r="184" spans="2:12" ht="15.75">
      <c r="B184" s="5">
        <v>31</v>
      </c>
      <c r="C184" s="42" t="s">
        <v>50</v>
      </c>
      <c r="D184" s="41" t="s">
        <v>407</v>
      </c>
      <c r="E184" s="86" t="s">
        <v>408</v>
      </c>
      <c r="H184" s="22">
        <v>60</v>
      </c>
      <c r="L184" s="60">
        <f>SUM(F184:K184)</f>
        <v>60</v>
      </c>
    </row>
    <row r="185" spans="2:12" ht="15.75">
      <c r="B185" s="5">
        <v>32</v>
      </c>
      <c r="C185" s="42" t="s">
        <v>50</v>
      </c>
      <c r="D185" s="41" t="s">
        <v>234</v>
      </c>
      <c r="E185" s="57" t="s">
        <v>132</v>
      </c>
      <c r="I185" s="22">
        <v>30</v>
      </c>
      <c r="J185" s="22">
        <v>27</v>
      </c>
      <c r="L185" s="60">
        <f>SUM(F185:K185)</f>
        <v>57</v>
      </c>
    </row>
    <row r="186" spans="2:12" ht="15.75">
      <c r="B186" s="5">
        <v>33</v>
      </c>
      <c r="C186" s="42" t="s">
        <v>50</v>
      </c>
      <c r="D186" s="41" t="s">
        <v>510</v>
      </c>
      <c r="E186" s="86" t="s">
        <v>511</v>
      </c>
      <c r="J186" s="22">
        <v>56</v>
      </c>
      <c r="L186" s="60">
        <f>SUM(F186:K186)</f>
        <v>56</v>
      </c>
    </row>
    <row r="187" spans="2:12" ht="15.75">
      <c r="B187" s="5">
        <v>34</v>
      </c>
      <c r="C187" s="42" t="s">
        <v>50</v>
      </c>
      <c r="D187" s="41" t="s">
        <v>409</v>
      </c>
      <c r="E187" s="86" t="s">
        <v>180</v>
      </c>
      <c r="H187" s="22">
        <v>56</v>
      </c>
      <c r="L187" s="60">
        <f>SUM(F187:K187)</f>
        <v>56</v>
      </c>
    </row>
    <row r="188" spans="2:12" ht="15.75">
      <c r="B188" s="5">
        <v>35</v>
      </c>
      <c r="C188" s="42" t="s">
        <v>50</v>
      </c>
      <c r="D188" s="7" t="s">
        <v>155</v>
      </c>
      <c r="E188" s="82" t="s">
        <v>5</v>
      </c>
      <c r="F188" s="5">
        <v>56</v>
      </c>
      <c r="L188" s="60">
        <f>SUM(F188:K188)</f>
        <v>56</v>
      </c>
    </row>
    <row r="189" spans="2:12" ht="15.75">
      <c r="B189" s="5">
        <v>36</v>
      </c>
      <c r="C189" s="42" t="s">
        <v>50</v>
      </c>
      <c r="D189" s="41" t="s">
        <v>237</v>
      </c>
      <c r="E189" s="86" t="s">
        <v>229</v>
      </c>
      <c r="G189" s="22">
        <v>56</v>
      </c>
      <c r="L189" s="60">
        <f>SUM(F189:K189)</f>
        <v>56</v>
      </c>
    </row>
    <row r="190" spans="2:12" ht="15.75">
      <c r="B190" s="5">
        <v>37</v>
      </c>
      <c r="C190" s="42" t="s">
        <v>50</v>
      </c>
      <c r="D190" s="41" t="s">
        <v>340</v>
      </c>
      <c r="E190" s="59" t="s">
        <v>222</v>
      </c>
      <c r="I190" s="22">
        <v>56</v>
      </c>
      <c r="L190" s="60">
        <f>SUM(F190:K190)</f>
        <v>56</v>
      </c>
    </row>
    <row r="191" spans="2:12" ht="15.75">
      <c r="B191" s="5">
        <v>38</v>
      </c>
      <c r="C191" s="42" t="s">
        <v>50</v>
      </c>
      <c r="D191" s="41" t="s">
        <v>512</v>
      </c>
      <c r="E191" s="86" t="s">
        <v>513</v>
      </c>
      <c r="J191" s="22">
        <v>52</v>
      </c>
      <c r="L191" s="60">
        <f>SUM(F191:K191)</f>
        <v>52</v>
      </c>
    </row>
    <row r="192" spans="2:12" ht="15.75">
      <c r="B192" s="5">
        <v>39</v>
      </c>
      <c r="C192" s="42" t="s">
        <v>50</v>
      </c>
      <c r="D192" s="41" t="s">
        <v>410</v>
      </c>
      <c r="E192" s="86" t="s">
        <v>411</v>
      </c>
      <c r="H192" s="22">
        <v>52</v>
      </c>
      <c r="L192" s="60">
        <f>SUM(F192:K192)</f>
        <v>52</v>
      </c>
    </row>
    <row r="193" spans="2:12" ht="15.75">
      <c r="B193" s="5">
        <v>40</v>
      </c>
      <c r="C193" s="42" t="s">
        <v>50</v>
      </c>
      <c r="D193" s="41" t="s">
        <v>240</v>
      </c>
      <c r="E193" s="59" t="s">
        <v>241</v>
      </c>
      <c r="G193" s="22">
        <v>52</v>
      </c>
      <c r="L193" s="60">
        <f>SUM(F193:K193)</f>
        <v>52</v>
      </c>
    </row>
    <row r="194" spans="2:12" ht="15.75">
      <c r="B194" s="5">
        <v>41</v>
      </c>
      <c r="C194" s="42" t="s">
        <v>50</v>
      </c>
      <c r="D194" s="41" t="s">
        <v>343</v>
      </c>
      <c r="E194" s="57" t="s">
        <v>205</v>
      </c>
      <c r="I194" s="22">
        <v>42</v>
      </c>
      <c r="J194" s="22">
        <v>10</v>
      </c>
      <c r="L194" s="60">
        <f>SUM(F194:K194)</f>
        <v>52</v>
      </c>
    </row>
    <row r="195" spans="2:12" ht="15.75">
      <c r="B195" s="5">
        <v>42</v>
      </c>
      <c r="C195" s="42" t="s">
        <v>50</v>
      </c>
      <c r="D195" s="41" t="s">
        <v>514</v>
      </c>
      <c r="E195" s="86" t="s">
        <v>245</v>
      </c>
      <c r="J195" s="22">
        <v>48</v>
      </c>
      <c r="L195" s="60">
        <f>SUM(F195:K195)</f>
        <v>48</v>
      </c>
    </row>
    <row r="196" spans="2:12" ht="15.75">
      <c r="B196" s="5">
        <v>43</v>
      </c>
      <c r="C196" s="42" t="s">
        <v>50</v>
      </c>
      <c r="D196" s="41" t="s">
        <v>412</v>
      </c>
      <c r="E196" s="86" t="s">
        <v>413</v>
      </c>
      <c r="H196" s="22">
        <v>48</v>
      </c>
      <c r="L196" s="60">
        <f>SUM(F196:K196)</f>
        <v>48</v>
      </c>
    </row>
    <row r="197" spans="2:12" ht="15.75">
      <c r="B197" s="5">
        <v>44</v>
      </c>
      <c r="C197" s="42" t="s">
        <v>50</v>
      </c>
      <c r="D197" s="41" t="s">
        <v>242</v>
      </c>
      <c r="E197" s="57" t="s">
        <v>157</v>
      </c>
      <c r="G197" s="22">
        <v>48</v>
      </c>
      <c r="L197" s="60">
        <f>SUM(F197:K197)</f>
        <v>48</v>
      </c>
    </row>
    <row r="198" spans="2:12" ht="15.75">
      <c r="B198" s="5">
        <v>45</v>
      </c>
      <c r="C198" s="42" t="s">
        <v>50</v>
      </c>
      <c r="D198" s="41" t="s">
        <v>341</v>
      </c>
      <c r="E198" s="59" t="s">
        <v>222</v>
      </c>
      <c r="I198" s="22">
        <v>48</v>
      </c>
      <c r="L198" s="60">
        <f aca="true" t="shared" si="0" ref="L186:L217">SUM(F198:K198)</f>
        <v>48</v>
      </c>
    </row>
    <row r="199" spans="2:12" ht="15.75">
      <c r="B199" s="5">
        <v>46</v>
      </c>
      <c r="C199" s="42" t="s">
        <v>50</v>
      </c>
      <c r="D199" s="56" t="s">
        <v>414</v>
      </c>
      <c r="E199" s="88" t="s">
        <v>415</v>
      </c>
      <c r="H199" s="22">
        <v>46</v>
      </c>
      <c r="L199" s="60">
        <f t="shared" si="0"/>
        <v>46</v>
      </c>
    </row>
    <row r="200" spans="2:12" ht="15.75">
      <c r="B200" s="5">
        <v>47</v>
      </c>
      <c r="C200" s="42" t="s">
        <v>50</v>
      </c>
      <c r="D200" s="56" t="s">
        <v>342</v>
      </c>
      <c r="E200" s="41" t="s">
        <v>47</v>
      </c>
      <c r="I200" s="22">
        <v>46</v>
      </c>
      <c r="L200" s="60">
        <f t="shared" si="0"/>
        <v>46</v>
      </c>
    </row>
    <row r="201" spans="2:12" ht="15.75">
      <c r="B201" s="5">
        <v>48</v>
      </c>
      <c r="C201" s="42" t="s">
        <v>50</v>
      </c>
      <c r="D201" s="41" t="s">
        <v>416</v>
      </c>
      <c r="E201" s="84" t="s">
        <v>58</v>
      </c>
      <c r="H201" s="22">
        <v>42</v>
      </c>
      <c r="L201" s="60">
        <f t="shared" si="0"/>
        <v>42</v>
      </c>
    </row>
    <row r="202" spans="2:12" ht="15.75">
      <c r="B202" s="5">
        <v>49</v>
      </c>
      <c r="C202" s="42" t="s">
        <v>50</v>
      </c>
      <c r="D202" s="84" t="s">
        <v>244</v>
      </c>
      <c r="E202" s="85" t="s">
        <v>245</v>
      </c>
      <c r="G202" s="22">
        <v>42</v>
      </c>
      <c r="L202" s="60">
        <f t="shared" si="0"/>
        <v>42</v>
      </c>
    </row>
    <row r="203" spans="2:12" ht="15.75">
      <c r="B203" s="5">
        <v>50</v>
      </c>
      <c r="C203" s="42" t="s">
        <v>50</v>
      </c>
      <c r="D203" s="41" t="s">
        <v>515</v>
      </c>
      <c r="E203" s="84" t="s">
        <v>511</v>
      </c>
      <c r="J203" s="22">
        <v>39</v>
      </c>
      <c r="L203" s="60">
        <f t="shared" si="0"/>
        <v>39</v>
      </c>
    </row>
    <row r="204" spans="2:12" ht="15.75">
      <c r="B204" s="5">
        <v>51</v>
      </c>
      <c r="C204" s="42" t="s">
        <v>50</v>
      </c>
      <c r="D204" s="41" t="s">
        <v>417</v>
      </c>
      <c r="E204" s="84" t="s">
        <v>271</v>
      </c>
      <c r="H204" s="22">
        <v>39</v>
      </c>
      <c r="L204" s="60">
        <f t="shared" si="0"/>
        <v>39</v>
      </c>
    </row>
    <row r="205" spans="2:12" ht="15.75">
      <c r="B205" s="5">
        <v>52</v>
      </c>
      <c r="C205" s="42" t="s">
        <v>50</v>
      </c>
      <c r="D205" s="84" t="s">
        <v>246</v>
      </c>
      <c r="E205" s="41" t="s">
        <v>245</v>
      </c>
      <c r="G205" s="22">
        <v>39</v>
      </c>
      <c r="L205" s="60">
        <f t="shared" si="0"/>
        <v>39</v>
      </c>
    </row>
    <row r="206" spans="2:12" ht="15.75">
      <c r="B206" s="5">
        <v>53</v>
      </c>
      <c r="C206" s="42" t="s">
        <v>50</v>
      </c>
      <c r="D206" s="41" t="s">
        <v>344</v>
      </c>
      <c r="E206" s="41" t="s">
        <v>345</v>
      </c>
      <c r="I206" s="22">
        <v>39</v>
      </c>
      <c r="L206" s="60">
        <f t="shared" si="0"/>
        <v>39</v>
      </c>
    </row>
    <row r="207" spans="2:12" ht="15.75">
      <c r="B207" s="5">
        <v>54</v>
      </c>
      <c r="C207" s="42" t="s">
        <v>50</v>
      </c>
      <c r="D207" s="41" t="s">
        <v>418</v>
      </c>
      <c r="E207" s="84" t="s">
        <v>180</v>
      </c>
      <c r="H207" s="22">
        <v>36</v>
      </c>
      <c r="L207" s="60">
        <f t="shared" si="0"/>
        <v>36</v>
      </c>
    </row>
    <row r="208" spans="2:12" ht="15.75">
      <c r="B208" s="5">
        <v>55</v>
      </c>
      <c r="C208" s="42" t="s">
        <v>50</v>
      </c>
      <c r="D208" s="41" t="s">
        <v>247</v>
      </c>
      <c r="E208" s="41" t="s">
        <v>245</v>
      </c>
      <c r="G208" s="22">
        <v>36</v>
      </c>
      <c r="L208" s="60">
        <f t="shared" si="0"/>
        <v>36</v>
      </c>
    </row>
    <row r="209" spans="2:12" ht="15.75">
      <c r="B209" s="5">
        <v>56</v>
      </c>
      <c r="C209" s="42" t="s">
        <v>50</v>
      </c>
      <c r="D209" s="41" t="s">
        <v>346</v>
      </c>
      <c r="E209" s="41" t="s">
        <v>7</v>
      </c>
      <c r="I209" s="22">
        <v>36</v>
      </c>
      <c r="L209" s="60">
        <f t="shared" si="0"/>
        <v>36</v>
      </c>
    </row>
    <row r="210" spans="2:12" ht="15.75">
      <c r="B210" s="5">
        <v>57</v>
      </c>
      <c r="C210" s="42" t="s">
        <v>50</v>
      </c>
      <c r="D210" s="41" t="s">
        <v>260</v>
      </c>
      <c r="E210" s="41" t="s">
        <v>229</v>
      </c>
      <c r="G210" s="22">
        <v>10</v>
      </c>
      <c r="I210" s="22">
        <v>24</v>
      </c>
      <c r="L210" s="60">
        <f t="shared" si="0"/>
        <v>34</v>
      </c>
    </row>
    <row r="211" spans="2:12" ht="15.75">
      <c r="B211" s="5">
        <v>58</v>
      </c>
      <c r="C211" s="42" t="s">
        <v>50</v>
      </c>
      <c r="D211" s="41" t="s">
        <v>248</v>
      </c>
      <c r="E211" s="41" t="s">
        <v>249</v>
      </c>
      <c r="G211" s="22">
        <v>33</v>
      </c>
      <c r="L211" s="60">
        <f t="shared" si="0"/>
        <v>33</v>
      </c>
    </row>
    <row r="212" spans="2:12" ht="15.75">
      <c r="B212" s="5">
        <v>59</v>
      </c>
      <c r="C212" s="42" t="s">
        <v>50</v>
      </c>
      <c r="D212" s="41" t="s">
        <v>516</v>
      </c>
      <c r="E212" s="84" t="s">
        <v>249</v>
      </c>
      <c r="J212" s="22">
        <v>24</v>
      </c>
      <c r="L212" s="60">
        <f t="shared" si="0"/>
        <v>24</v>
      </c>
    </row>
    <row r="213" spans="2:12" ht="15.75">
      <c r="B213" s="5">
        <v>60</v>
      </c>
      <c r="C213" s="42" t="s">
        <v>50</v>
      </c>
      <c r="D213" s="41" t="s">
        <v>252</v>
      </c>
      <c r="E213" s="41" t="s">
        <v>253</v>
      </c>
      <c r="G213" s="22">
        <v>24</v>
      </c>
      <c r="L213" s="60">
        <f t="shared" si="0"/>
        <v>24</v>
      </c>
    </row>
    <row r="214" spans="2:12" ht="15.75">
      <c r="B214" s="5">
        <v>61</v>
      </c>
      <c r="C214" s="42" t="s">
        <v>50</v>
      </c>
      <c r="D214" s="41" t="s">
        <v>517</v>
      </c>
      <c r="E214" s="84" t="s">
        <v>518</v>
      </c>
      <c r="J214" s="22">
        <v>21</v>
      </c>
      <c r="L214" s="60">
        <f t="shared" si="0"/>
        <v>21</v>
      </c>
    </row>
    <row r="215" spans="2:12" ht="15.75">
      <c r="B215" s="5">
        <v>62</v>
      </c>
      <c r="C215" s="42" t="s">
        <v>50</v>
      </c>
      <c r="D215" s="41" t="s">
        <v>519</v>
      </c>
      <c r="E215" s="84" t="s">
        <v>402</v>
      </c>
      <c r="J215" s="22">
        <v>18</v>
      </c>
      <c r="L215" s="60">
        <f t="shared" si="0"/>
        <v>18</v>
      </c>
    </row>
    <row r="216" spans="2:12" ht="15.75">
      <c r="B216" s="5">
        <v>63</v>
      </c>
      <c r="C216" s="42" t="s">
        <v>50</v>
      </c>
      <c r="D216" s="41" t="s">
        <v>255</v>
      </c>
      <c r="E216" s="41" t="s">
        <v>256</v>
      </c>
      <c r="G216" s="22">
        <v>18</v>
      </c>
      <c r="L216" s="60">
        <f t="shared" si="0"/>
        <v>18</v>
      </c>
    </row>
    <row r="217" spans="2:12" ht="15.75">
      <c r="B217" s="5">
        <v>64</v>
      </c>
      <c r="C217" s="42" t="s">
        <v>50</v>
      </c>
      <c r="D217" s="41" t="s">
        <v>520</v>
      </c>
      <c r="E217" s="84" t="s">
        <v>402</v>
      </c>
      <c r="J217" s="22">
        <v>16</v>
      </c>
      <c r="L217" s="60">
        <f t="shared" si="0"/>
        <v>16</v>
      </c>
    </row>
    <row r="218" spans="2:12" ht="15.75">
      <c r="B218" s="5">
        <v>65</v>
      </c>
      <c r="C218" s="42" t="s">
        <v>50</v>
      </c>
      <c r="D218" s="41" t="s">
        <v>257</v>
      </c>
      <c r="E218" s="41" t="s">
        <v>256</v>
      </c>
      <c r="G218" s="22">
        <v>16</v>
      </c>
      <c r="L218" s="60">
        <f>SUM(F218:K218)</f>
        <v>16</v>
      </c>
    </row>
    <row r="219" spans="2:12" ht="15.75">
      <c r="B219" s="5">
        <v>66</v>
      </c>
      <c r="C219" s="42" t="s">
        <v>50</v>
      </c>
      <c r="D219" s="41" t="s">
        <v>521</v>
      </c>
      <c r="E219" s="84" t="s">
        <v>180</v>
      </c>
      <c r="J219" s="22">
        <v>14</v>
      </c>
      <c r="L219" s="60">
        <f>SUM(F219:K219)</f>
        <v>14</v>
      </c>
    </row>
    <row r="220" spans="2:12" ht="15.75">
      <c r="B220" s="5">
        <v>67</v>
      </c>
      <c r="C220" s="42" t="s">
        <v>50</v>
      </c>
      <c r="D220" s="41" t="s">
        <v>258</v>
      </c>
      <c r="E220" s="58" t="s">
        <v>236</v>
      </c>
      <c r="G220" s="22">
        <v>14</v>
      </c>
      <c r="L220" s="60">
        <f>SUM(F220:K220)</f>
        <v>14</v>
      </c>
    </row>
    <row r="221" spans="2:12" ht="15.75">
      <c r="B221" s="5">
        <v>68</v>
      </c>
      <c r="C221" s="42" t="s">
        <v>50</v>
      </c>
      <c r="D221" s="41" t="s">
        <v>522</v>
      </c>
      <c r="E221" s="84" t="s">
        <v>523</v>
      </c>
      <c r="J221" s="22">
        <v>12</v>
      </c>
      <c r="L221" s="60">
        <f>SUM(F221:K221)</f>
        <v>12</v>
      </c>
    </row>
    <row r="222" spans="2:12" ht="15.75">
      <c r="B222" s="5">
        <v>69</v>
      </c>
      <c r="C222" s="42" t="s">
        <v>50</v>
      </c>
      <c r="D222" s="41" t="s">
        <v>259</v>
      </c>
      <c r="E222" s="41" t="s">
        <v>205</v>
      </c>
      <c r="G222" s="22">
        <v>12</v>
      </c>
      <c r="L222" s="60">
        <f>SUM(F222:K222)</f>
        <v>12</v>
      </c>
    </row>
    <row r="223" ht="15">
      <c r="L223" s="60"/>
    </row>
    <row r="224" spans="2:12" ht="15.75">
      <c r="B224" s="5">
        <v>1</v>
      </c>
      <c r="C224" s="44" t="s">
        <v>53</v>
      </c>
      <c r="D224" s="43" t="s">
        <v>263</v>
      </c>
      <c r="E224" s="43" t="s">
        <v>101</v>
      </c>
      <c r="F224" s="90"/>
      <c r="G224" s="22">
        <v>100</v>
      </c>
      <c r="H224" s="22">
        <v>100</v>
      </c>
      <c r="J224" s="22">
        <v>75</v>
      </c>
      <c r="K224" s="22">
        <v>70</v>
      </c>
      <c r="L224" s="115">
        <f>SUM(F224:K224)</f>
        <v>345</v>
      </c>
    </row>
    <row r="225" spans="2:12" ht="15.75">
      <c r="B225" s="5">
        <v>2</v>
      </c>
      <c r="C225" s="44" t="s">
        <v>53</v>
      </c>
      <c r="D225" s="19" t="s">
        <v>52</v>
      </c>
      <c r="E225" s="19" t="s">
        <v>9</v>
      </c>
      <c r="F225" s="5">
        <v>90</v>
      </c>
      <c r="G225" s="89"/>
      <c r="I225" s="22">
        <v>75</v>
      </c>
      <c r="J225" s="22">
        <v>60</v>
      </c>
      <c r="K225" s="22">
        <v>75</v>
      </c>
      <c r="L225" s="115">
        <f>SUM(F225:K225)</f>
        <v>300</v>
      </c>
    </row>
    <row r="226" spans="2:12" ht="15.75">
      <c r="B226" s="5">
        <v>3</v>
      </c>
      <c r="C226" s="44" t="s">
        <v>53</v>
      </c>
      <c r="D226" s="19" t="s">
        <v>163</v>
      </c>
      <c r="E226" s="19" t="s">
        <v>9</v>
      </c>
      <c r="F226" s="5">
        <v>60</v>
      </c>
      <c r="G226" s="22">
        <v>48</v>
      </c>
      <c r="H226" s="22">
        <v>75</v>
      </c>
      <c r="I226" s="22">
        <v>60</v>
      </c>
      <c r="K226" s="22">
        <v>48</v>
      </c>
      <c r="L226" s="115">
        <f>SUM(F226:K226)</f>
        <v>291</v>
      </c>
    </row>
    <row r="227" spans="2:12" ht="15.75">
      <c r="B227" s="5">
        <v>4</v>
      </c>
      <c r="C227" s="44" t="s">
        <v>53</v>
      </c>
      <c r="D227" s="19" t="s">
        <v>54</v>
      </c>
      <c r="E227" s="19" t="s">
        <v>55</v>
      </c>
      <c r="F227" s="5">
        <v>100</v>
      </c>
      <c r="G227" s="89"/>
      <c r="I227" s="22">
        <v>100</v>
      </c>
      <c r="K227" s="22">
        <v>90</v>
      </c>
      <c r="L227" s="115">
        <f>SUM(F227:K227)</f>
        <v>290</v>
      </c>
    </row>
    <row r="228" spans="2:12" ht="15.75">
      <c r="B228" s="5">
        <v>5</v>
      </c>
      <c r="C228" s="44" t="s">
        <v>53</v>
      </c>
      <c r="D228" s="19" t="s">
        <v>266</v>
      </c>
      <c r="E228" s="43" t="s">
        <v>265</v>
      </c>
      <c r="G228" s="22">
        <v>82</v>
      </c>
      <c r="K228" s="22">
        <v>100</v>
      </c>
      <c r="L228" s="115">
        <f>SUM(F228:K228)</f>
        <v>182</v>
      </c>
    </row>
    <row r="229" spans="2:12" ht="15.75">
      <c r="B229" s="5">
        <v>6</v>
      </c>
      <c r="C229" s="44" t="s">
        <v>53</v>
      </c>
      <c r="D229" s="43" t="s">
        <v>264</v>
      </c>
      <c r="E229" s="43" t="s">
        <v>265</v>
      </c>
      <c r="G229" s="22">
        <v>90</v>
      </c>
      <c r="I229" s="22">
        <v>82</v>
      </c>
      <c r="J229" s="89"/>
      <c r="L229" s="60">
        <f>SUM(F229:K229)</f>
        <v>172</v>
      </c>
    </row>
    <row r="230" spans="2:12" ht="15.75">
      <c r="B230" s="5">
        <v>7</v>
      </c>
      <c r="C230" s="44" t="s">
        <v>53</v>
      </c>
      <c r="D230" s="19" t="s">
        <v>57</v>
      </c>
      <c r="E230" s="19" t="s">
        <v>58</v>
      </c>
      <c r="F230" s="5">
        <v>65</v>
      </c>
      <c r="H230" s="89"/>
      <c r="I230" s="22">
        <v>56</v>
      </c>
      <c r="J230" s="22">
        <v>21</v>
      </c>
      <c r="K230" s="22">
        <v>30</v>
      </c>
      <c r="L230" s="60">
        <f>SUM(F230:K230)</f>
        <v>172</v>
      </c>
    </row>
    <row r="231" spans="2:12" ht="15.75">
      <c r="B231" s="5">
        <v>8</v>
      </c>
      <c r="C231" s="44" t="s">
        <v>53</v>
      </c>
      <c r="D231" s="19" t="s">
        <v>106</v>
      </c>
      <c r="E231" s="19" t="s">
        <v>160</v>
      </c>
      <c r="F231" s="5">
        <v>75</v>
      </c>
      <c r="H231" s="22">
        <v>82</v>
      </c>
      <c r="J231" s="89"/>
      <c r="L231" s="60">
        <f>SUM(F231:K231)</f>
        <v>157</v>
      </c>
    </row>
    <row r="232" spans="2:12" ht="15.75">
      <c r="B232" s="5">
        <v>9</v>
      </c>
      <c r="C232" s="44" t="s">
        <v>53</v>
      </c>
      <c r="D232" s="19" t="s">
        <v>164</v>
      </c>
      <c r="E232" s="19" t="s">
        <v>165</v>
      </c>
      <c r="F232" s="5">
        <v>48</v>
      </c>
      <c r="H232" s="22">
        <v>56</v>
      </c>
      <c r="I232" s="22">
        <v>52</v>
      </c>
      <c r="J232" s="89"/>
      <c r="L232" s="60">
        <f>SUM(F232:K232)</f>
        <v>156</v>
      </c>
    </row>
    <row r="233" spans="2:12" ht="15.75">
      <c r="B233" s="5">
        <v>10</v>
      </c>
      <c r="C233" s="44" t="s">
        <v>53</v>
      </c>
      <c r="D233" s="19" t="s">
        <v>161</v>
      </c>
      <c r="E233" s="19" t="s">
        <v>162</v>
      </c>
      <c r="F233" s="5">
        <v>70</v>
      </c>
      <c r="H233" s="89"/>
      <c r="J233" s="22">
        <v>39</v>
      </c>
      <c r="K233" s="22">
        <v>46</v>
      </c>
      <c r="L233" s="60">
        <f>SUM(F233:K233)</f>
        <v>155</v>
      </c>
    </row>
    <row r="234" spans="2:12" ht="15.75">
      <c r="B234" s="5">
        <v>11</v>
      </c>
      <c r="C234" s="44" t="s">
        <v>53</v>
      </c>
      <c r="D234" s="19" t="s">
        <v>268</v>
      </c>
      <c r="E234" s="19" t="s">
        <v>205</v>
      </c>
      <c r="G234" s="22">
        <v>70</v>
      </c>
      <c r="H234" s="89"/>
      <c r="I234" s="22">
        <v>70</v>
      </c>
      <c r="L234" s="60">
        <f>SUM(F234:K234)</f>
        <v>140</v>
      </c>
    </row>
    <row r="235" spans="2:12" ht="15.75">
      <c r="B235" s="5">
        <v>12</v>
      </c>
      <c r="C235" s="44" t="s">
        <v>53</v>
      </c>
      <c r="D235" s="19" t="s">
        <v>168</v>
      </c>
      <c r="E235" s="19" t="s">
        <v>97</v>
      </c>
      <c r="F235" s="5">
        <v>36</v>
      </c>
      <c r="G235" s="22">
        <v>33</v>
      </c>
      <c r="H235" s="89"/>
      <c r="I235" s="22">
        <v>36</v>
      </c>
      <c r="K235" s="22">
        <v>27</v>
      </c>
      <c r="L235" s="60">
        <f>SUM(F235:K235)</f>
        <v>132</v>
      </c>
    </row>
    <row r="236" spans="2:12" ht="15.75">
      <c r="B236" s="5">
        <v>13</v>
      </c>
      <c r="C236" s="44" t="s">
        <v>53</v>
      </c>
      <c r="D236" s="43" t="s">
        <v>351</v>
      </c>
      <c r="E236" s="43" t="s">
        <v>222</v>
      </c>
      <c r="I236" s="22">
        <v>65</v>
      </c>
      <c r="K236" s="22">
        <v>60</v>
      </c>
      <c r="L236" s="60">
        <f>SUM(F236:K236)</f>
        <v>125</v>
      </c>
    </row>
    <row r="237" spans="2:12" ht="15.75">
      <c r="B237" s="5">
        <v>14</v>
      </c>
      <c r="C237" s="44" t="s">
        <v>53</v>
      </c>
      <c r="D237" s="43" t="s">
        <v>261</v>
      </c>
      <c r="E237" s="43" t="s">
        <v>92</v>
      </c>
      <c r="G237" s="22">
        <v>65</v>
      </c>
      <c r="K237" s="22">
        <v>56</v>
      </c>
      <c r="L237" s="60">
        <f>SUM(F237:K237)</f>
        <v>121</v>
      </c>
    </row>
    <row r="238" spans="2:12" ht="15.75">
      <c r="B238" s="5">
        <v>15</v>
      </c>
      <c r="C238" s="44" t="s">
        <v>53</v>
      </c>
      <c r="D238" s="43" t="s">
        <v>276</v>
      </c>
      <c r="E238" s="43" t="s">
        <v>84</v>
      </c>
      <c r="G238" s="22">
        <v>36</v>
      </c>
      <c r="K238" s="22">
        <v>82</v>
      </c>
      <c r="L238" s="60">
        <f>SUM(F238:K238)</f>
        <v>118</v>
      </c>
    </row>
    <row r="239" spans="2:12" ht="15.75">
      <c r="B239" s="5">
        <v>16</v>
      </c>
      <c r="C239" s="44" t="s">
        <v>53</v>
      </c>
      <c r="D239" s="19" t="s">
        <v>274</v>
      </c>
      <c r="E239" s="43" t="s">
        <v>162</v>
      </c>
      <c r="G239" s="22">
        <v>42</v>
      </c>
      <c r="I239" s="22">
        <v>48</v>
      </c>
      <c r="K239" s="22">
        <v>24</v>
      </c>
      <c r="L239" s="60">
        <f>SUM(F239:K239)</f>
        <v>114</v>
      </c>
    </row>
    <row r="240" spans="2:12" ht="15.75">
      <c r="B240" s="5">
        <v>17</v>
      </c>
      <c r="C240" s="44" t="s">
        <v>53</v>
      </c>
      <c r="D240" s="43" t="s">
        <v>420</v>
      </c>
      <c r="E240" s="43" t="s">
        <v>92</v>
      </c>
      <c r="H240" s="22">
        <v>70</v>
      </c>
      <c r="K240" s="22">
        <v>33</v>
      </c>
      <c r="L240" s="60">
        <f>SUM(F240:K240)</f>
        <v>103</v>
      </c>
    </row>
    <row r="241" spans="2:12" ht="15.75">
      <c r="B241" s="5">
        <v>18</v>
      </c>
      <c r="C241" s="44" t="s">
        <v>53</v>
      </c>
      <c r="D241" s="19" t="s">
        <v>524</v>
      </c>
      <c r="E241" s="19" t="s">
        <v>525</v>
      </c>
      <c r="J241" s="22">
        <v>100</v>
      </c>
      <c r="L241" s="60">
        <f>SUM(F241:K241)</f>
        <v>100</v>
      </c>
    </row>
    <row r="242" spans="2:12" ht="15.75">
      <c r="B242" s="5">
        <v>19</v>
      </c>
      <c r="C242" s="44" t="s">
        <v>53</v>
      </c>
      <c r="D242" s="19" t="s">
        <v>532</v>
      </c>
      <c r="E242" s="19" t="s">
        <v>58</v>
      </c>
      <c r="J242" s="22">
        <v>56</v>
      </c>
      <c r="K242" s="22">
        <v>42</v>
      </c>
      <c r="L242" s="60">
        <f>SUM(F242:K242)</f>
        <v>98</v>
      </c>
    </row>
    <row r="243" spans="2:12" ht="15.75">
      <c r="B243" s="5">
        <v>20</v>
      </c>
      <c r="C243" s="44" t="s">
        <v>53</v>
      </c>
      <c r="D243" s="19" t="s">
        <v>275</v>
      </c>
      <c r="E243" s="19" t="s">
        <v>159</v>
      </c>
      <c r="F243" s="5">
        <v>56</v>
      </c>
      <c r="G243" s="22">
        <v>39</v>
      </c>
      <c r="L243" s="60">
        <f>SUM(F243:K243)</f>
        <v>95</v>
      </c>
    </row>
    <row r="244" spans="2:12" ht="15.75">
      <c r="B244" s="5">
        <v>21</v>
      </c>
      <c r="C244" s="44" t="s">
        <v>53</v>
      </c>
      <c r="D244" s="19" t="s">
        <v>526</v>
      </c>
      <c r="E244" s="19" t="s">
        <v>527</v>
      </c>
      <c r="J244" s="22">
        <v>90</v>
      </c>
      <c r="L244" s="60">
        <f>SUM(F244:K244)</f>
        <v>90</v>
      </c>
    </row>
    <row r="245" spans="2:12" ht="15.75">
      <c r="B245" s="5">
        <v>22</v>
      </c>
      <c r="C245" s="44" t="s">
        <v>53</v>
      </c>
      <c r="D245" s="43" t="s">
        <v>349</v>
      </c>
      <c r="E245" s="43" t="s">
        <v>350</v>
      </c>
      <c r="I245" s="22">
        <v>90</v>
      </c>
      <c r="L245" s="60">
        <f>SUM(F245:K245)</f>
        <v>90</v>
      </c>
    </row>
    <row r="246" spans="2:12" ht="15.75">
      <c r="B246" s="5">
        <v>23</v>
      </c>
      <c r="C246" s="44" t="s">
        <v>53</v>
      </c>
      <c r="D246" s="43" t="s">
        <v>83</v>
      </c>
      <c r="E246" s="43" t="s">
        <v>419</v>
      </c>
      <c r="H246" s="22">
        <v>90</v>
      </c>
      <c r="L246" s="60">
        <f>SUM(F246:K246)</f>
        <v>90</v>
      </c>
    </row>
    <row r="247" spans="2:12" ht="15.75">
      <c r="B247" s="5">
        <v>24</v>
      </c>
      <c r="C247" s="44" t="s">
        <v>53</v>
      </c>
      <c r="D247" s="19" t="s">
        <v>528</v>
      </c>
      <c r="E247" s="19" t="s">
        <v>101</v>
      </c>
      <c r="J247" s="22">
        <v>82</v>
      </c>
      <c r="L247" s="60">
        <f>SUM(F247:K247)</f>
        <v>82</v>
      </c>
    </row>
    <row r="248" spans="2:12" ht="15.75">
      <c r="B248" s="5">
        <v>25</v>
      </c>
      <c r="C248" s="44" t="s">
        <v>53</v>
      </c>
      <c r="D248" s="19" t="s">
        <v>158</v>
      </c>
      <c r="E248" s="19" t="s">
        <v>159</v>
      </c>
      <c r="F248" s="5">
        <v>82</v>
      </c>
      <c r="L248" s="60">
        <f>SUM(F248:K248)</f>
        <v>82</v>
      </c>
    </row>
    <row r="249" spans="2:12" ht="15.75">
      <c r="B249" s="5">
        <v>26</v>
      </c>
      <c r="C249" s="44" t="s">
        <v>53</v>
      </c>
      <c r="D249" s="43" t="s">
        <v>267</v>
      </c>
      <c r="E249" s="43" t="s">
        <v>229</v>
      </c>
      <c r="G249" s="22">
        <v>75</v>
      </c>
      <c r="L249" s="60">
        <f>SUM(F249:K249)</f>
        <v>75</v>
      </c>
    </row>
    <row r="250" spans="2:12" ht="15.75">
      <c r="B250" s="5">
        <v>27</v>
      </c>
      <c r="C250" s="44" t="s">
        <v>53</v>
      </c>
      <c r="D250" s="19" t="s">
        <v>529</v>
      </c>
      <c r="E250" s="19" t="s">
        <v>530</v>
      </c>
      <c r="J250" s="22">
        <v>70</v>
      </c>
      <c r="L250" s="60">
        <f>SUM(F250:K250)</f>
        <v>70</v>
      </c>
    </row>
    <row r="251" spans="2:12" ht="15.75">
      <c r="B251" s="5">
        <v>28</v>
      </c>
      <c r="C251" s="44" t="s">
        <v>53</v>
      </c>
      <c r="D251" s="19" t="s">
        <v>531</v>
      </c>
      <c r="E251" s="19" t="s">
        <v>271</v>
      </c>
      <c r="J251" s="22">
        <v>65</v>
      </c>
      <c r="L251" s="60">
        <f>SUM(F251:K251)</f>
        <v>65</v>
      </c>
    </row>
    <row r="252" spans="2:12" ht="15.75">
      <c r="B252" s="5">
        <v>29</v>
      </c>
      <c r="C252" s="44" t="s">
        <v>53</v>
      </c>
      <c r="D252" s="43" t="s">
        <v>421</v>
      </c>
      <c r="E252" s="43" t="s">
        <v>393</v>
      </c>
      <c r="H252" s="22">
        <v>65</v>
      </c>
      <c r="L252" s="60">
        <f>SUM(F252:K252)</f>
        <v>65</v>
      </c>
    </row>
    <row r="253" spans="2:12" ht="15.75">
      <c r="B253" s="5">
        <v>30</v>
      </c>
      <c r="C253" s="18" t="s">
        <v>53</v>
      </c>
      <c r="D253" s="19" t="s">
        <v>277</v>
      </c>
      <c r="E253" s="19" t="s">
        <v>229</v>
      </c>
      <c r="G253" s="22">
        <v>30</v>
      </c>
      <c r="I253" s="22">
        <v>33</v>
      </c>
      <c r="L253" s="60">
        <f>SUM(F253:K253)</f>
        <v>63</v>
      </c>
    </row>
    <row r="254" spans="2:12" ht="15.75">
      <c r="B254" s="5">
        <v>31</v>
      </c>
      <c r="C254" s="44" t="s">
        <v>53</v>
      </c>
      <c r="D254" s="19" t="s">
        <v>269</v>
      </c>
      <c r="E254" s="43" t="s">
        <v>132</v>
      </c>
      <c r="G254" s="22">
        <v>60</v>
      </c>
      <c r="L254" s="60">
        <f>SUM(F254:K254)</f>
        <v>60</v>
      </c>
    </row>
    <row r="255" spans="2:12" ht="15.75">
      <c r="B255" s="5">
        <v>32</v>
      </c>
      <c r="C255" s="44" t="s">
        <v>53</v>
      </c>
      <c r="D255" s="43" t="s">
        <v>422</v>
      </c>
      <c r="E255" s="43" t="s">
        <v>423</v>
      </c>
      <c r="H255" s="22">
        <v>60</v>
      </c>
      <c r="L255" s="60">
        <f>SUM(F255:K255)</f>
        <v>60</v>
      </c>
    </row>
    <row r="256" spans="2:12" ht="15.75">
      <c r="B256" s="5">
        <v>33</v>
      </c>
      <c r="C256" s="44" t="s">
        <v>53</v>
      </c>
      <c r="D256" s="43" t="s">
        <v>270</v>
      </c>
      <c r="E256" s="43" t="s">
        <v>271</v>
      </c>
      <c r="G256" s="22">
        <v>56</v>
      </c>
      <c r="L256" s="60">
        <f>SUM(F256:K256)</f>
        <v>56</v>
      </c>
    </row>
    <row r="257" spans="2:12" ht="15.75">
      <c r="B257" s="5">
        <v>34</v>
      </c>
      <c r="C257" s="44" t="s">
        <v>53</v>
      </c>
      <c r="D257" s="43" t="s">
        <v>428</v>
      </c>
      <c r="E257" s="43" t="s">
        <v>402</v>
      </c>
      <c r="H257" s="22">
        <v>46</v>
      </c>
      <c r="J257" s="22">
        <v>10</v>
      </c>
      <c r="L257" s="60">
        <f>SUM(F257:K257)</f>
        <v>56</v>
      </c>
    </row>
    <row r="258" spans="2:12" ht="15.75">
      <c r="B258" s="5">
        <v>35</v>
      </c>
      <c r="C258" s="44" t="s">
        <v>53</v>
      </c>
      <c r="D258" s="19" t="s">
        <v>533</v>
      </c>
      <c r="E258" s="19" t="s">
        <v>534</v>
      </c>
      <c r="J258" s="22">
        <v>52</v>
      </c>
      <c r="L258" s="60">
        <f>SUM(F258:K258)</f>
        <v>52</v>
      </c>
    </row>
    <row r="259" spans="2:12" ht="15.75">
      <c r="B259" s="5">
        <v>36</v>
      </c>
      <c r="C259" s="44" t="s">
        <v>53</v>
      </c>
      <c r="D259" s="19" t="s">
        <v>85</v>
      </c>
      <c r="E259" s="19" t="s">
        <v>86</v>
      </c>
      <c r="F259" s="5">
        <v>52</v>
      </c>
      <c r="L259" s="60">
        <f>SUM(F259:K259)</f>
        <v>52</v>
      </c>
    </row>
    <row r="260" spans="2:12" ht="15.75">
      <c r="B260" s="5">
        <v>37</v>
      </c>
      <c r="C260" s="44" t="s">
        <v>53</v>
      </c>
      <c r="D260" s="19" t="s">
        <v>272</v>
      </c>
      <c r="E260" s="19" t="s">
        <v>273</v>
      </c>
      <c r="G260" s="22">
        <v>52</v>
      </c>
      <c r="L260" s="60">
        <f>SUM(F260:K260)</f>
        <v>52</v>
      </c>
    </row>
    <row r="261" spans="2:12" ht="15.75">
      <c r="B261" s="5">
        <v>38</v>
      </c>
      <c r="C261" s="44" t="s">
        <v>53</v>
      </c>
      <c r="D261" s="43" t="s">
        <v>424</v>
      </c>
      <c r="E261" s="43" t="s">
        <v>425</v>
      </c>
      <c r="H261" s="22">
        <v>52</v>
      </c>
      <c r="L261" s="60">
        <f>SUM(F261:K261)</f>
        <v>52</v>
      </c>
    </row>
    <row r="262" spans="2:12" ht="15.75">
      <c r="B262" s="5">
        <v>39</v>
      </c>
      <c r="C262" s="44" t="s">
        <v>53</v>
      </c>
      <c r="D262" s="19" t="s">
        <v>535</v>
      </c>
      <c r="E262" s="19" t="s">
        <v>382</v>
      </c>
      <c r="J262" s="22">
        <v>48</v>
      </c>
      <c r="L262" s="60">
        <f>SUM(F262:K262)</f>
        <v>48</v>
      </c>
    </row>
    <row r="263" spans="2:12" ht="15.75">
      <c r="B263" s="5">
        <v>40</v>
      </c>
      <c r="C263" s="44" t="s">
        <v>53</v>
      </c>
      <c r="D263" s="43" t="s">
        <v>426</v>
      </c>
      <c r="E263" s="43" t="s">
        <v>427</v>
      </c>
      <c r="H263" s="22">
        <v>48</v>
      </c>
      <c r="L263" s="60">
        <f>SUM(F263:K263)</f>
        <v>48</v>
      </c>
    </row>
    <row r="264" spans="2:12" ht="15.75">
      <c r="B264" s="5">
        <v>41</v>
      </c>
      <c r="C264" s="44" t="s">
        <v>53</v>
      </c>
      <c r="D264" s="19" t="s">
        <v>536</v>
      </c>
      <c r="E264" s="19" t="s">
        <v>382</v>
      </c>
      <c r="J264" s="22">
        <v>46</v>
      </c>
      <c r="L264" s="60">
        <f>SUM(F264:K264)</f>
        <v>46</v>
      </c>
    </row>
    <row r="265" spans="2:12" ht="15.75">
      <c r="B265" s="5">
        <v>42</v>
      </c>
      <c r="C265" s="44" t="s">
        <v>53</v>
      </c>
      <c r="D265" s="19" t="s">
        <v>262</v>
      </c>
      <c r="E265" s="43" t="s">
        <v>92</v>
      </c>
      <c r="G265" s="22">
        <v>46</v>
      </c>
      <c r="L265" s="60">
        <f>SUM(F265:K265)</f>
        <v>46</v>
      </c>
    </row>
    <row r="266" spans="2:12" ht="15.75">
      <c r="B266" s="5">
        <v>43</v>
      </c>
      <c r="C266" s="44" t="s">
        <v>53</v>
      </c>
      <c r="D266" s="19" t="s">
        <v>399</v>
      </c>
      <c r="E266" s="19" t="s">
        <v>147</v>
      </c>
      <c r="F266" s="5">
        <v>46</v>
      </c>
      <c r="L266" s="60">
        <f>SUM(F266:K266)</f>
        <v>46</v>
      </c>
    </row>
    <row r="267" spans="2:12" ht="15.75">
      <c r="B267" s="5">
        <v>44</v>
      </c>
      <c r="C267" s="44" t="s">
        <v>53</v>
      </c>
      <c r="D267" s="43" t="s">
        <v>352</v>
      </c>
      <c r="E267" s="43" t="s">
        <v>49</v>
      </c>
      <c r="I267" s="22">
        <v>46</v>
      </c>
      <c r="L267" s="60">
        <f>SUM(F267:K267)</f>
        <v>46</v>
      </c>
    </row>
    <row r="268" spans="2:12" ht="15.75">
      <c r="B268" s="5">
        <v>45</v>
      </c>
      <c r="C268" s="44" t="s">
        <v>53</v>
      </c>
      <c r="D268" s="19" t="s">
        <v>537</v>
      </c>
      <c r="E268" s="19" t="s">
        <v>373</v>
      </c>
      <c r="J268" s="22">
        <v>42</v>
      </c>
      <c r="L268" s="60">
        <f>SUM(F268:K268)</f>
        <v>42</v>
      </c>
    </row>
    <row r="269" spans="2:12" ht="15.75">
      <c r="B269" s="5">
        <v>46</v>
      </c>
      <c r="C269" s="44" t="s">
        <v>53</v>
      </c>
      <c r="D269" s="19" t="s">
        <v>166</v>
      </c>
      <c r="E269" s="19" t="s">
        <v>5</v>
      </c>
      <c r="F269" s="5">
        <v>42</v>
      </c>
      <c r="L269" s="60">
        <f>SUM(F269:K269)</f>
        <v>42</v>
      </c>
    </row>
    <row r="270" spans="2:12" ht="15.75">
      <c r="B270" s="5">
        <v>47</v>
      </c>
      <c r="C270" s="44" t="s">
        <v>53</v>
      </c>
      <c r="D270" s="43" t="s">
        <v>353</v>
      </c>
      <c r="E270" s="43" t="s">
        <v>229</v>
      </c>
      <c r="I270" s="22">
        <v>42</v>
      </c>
      <c r="L270" s="60">
        <f>SUM(F270:K270)</f>
        <v>42</v>
      </c>
    </row>
    <row r="271" spans="2:12" ht="15.75">
      <c r="B271" s="5">
        <v>48</v>
      </c>
      <c r="C271" s="44" t="s">
        <v>53</v>
      </c>
      <c r="D271" s="43" t="s">
        <v>429</v>
      </c>
      <c r="E271" s="43" t="s">
        <v>425</v>
      </c>
      <c r="H271" s="22">
        <v>42</v>
      </c>
      <c r="L271" s="60">
        <f>SUM(F271:K271)</f>
        <v>42</v>
      </c>
    </row>
    <row r="272" spans="2:12" ht="15.75">
      <c r="B272" s="5">
        <v>49</v>
      </c>
      <c r="C272" s="44" t="s">
        <v>53</v>
      </c>
      <c r="D272" s="19" t="s">
        <v>105</v>
      </c>
      <c r="E272" s="19" t="s">
        <v>167</v>
      </c>
      <c r="F272" s="5">
        <v>39</v>
      </c>
      <c r="L272" s="60">
        <f>SUM(F272:K272)</f>
        <v>39</v>
      </c>
    </row>
    <row r="273" spans="2:12" ht="15.75">
      <c r="B273" s="5">
        <v>50</v>
      </c>
      <c r="C273" s="44" t="s">
        <v>53</v>
      </c>
      <c r="D273" s="43" t="s">
        <v>354</v>
      </c>
      <c r="E273" s="43" t="s">
        <v>49</v>
      </c>
      <c r="I273" s="22">
        <v>39</v>
      </c>
      <c r="L273" s="60">
        <f>SUM(F273:K273)</f>
        <v>39</v>
      </c>
    </row>
    <row r="274" spans="2:12" ht="15.75">
      <c r="B274" s="5">
        <v>51</v>
      </c>
      <c r="C274" s="44" t="s">
        <v>53</v>
      </c>
      <c r="D274" s="43" t="s">
        <v>430</v>
      </c>
      <c r="E274" s="43" t="s">
        <v>431</v>
      </c>
      <c r="H274" s="22">
        <v>39</v>
      </c>
      <c r="L274" s="60">
        <f>SUM(F274:K274)</f>
        <v>39</v>
      </c>
    </row>
    <row r="275" spans="2:12" ht="15.75">
      <c r="B275" s="5">
        <v>52</v>
      </c>
      <c r="C275" s="44" t="s">
        <v>53</v>
      </c>
      <c r="D275" s="19" t="s">
        <v>538</v>
      </c>
      <c r="E275" s="19" t="s">
        <v>39</v>
      </c>
      <c r="J275" s="22">
        <v>36</v>
      </c>
      <c r="L275" s="60">
        <f>SUM(F275:K275)</f>
        <v>36</v>
      </c>
    </row>
    <row r="276" spans="2:12" ht="15.75">
      <c r="B276" s="5">
        <v>53</v>
      </c>
      <c r="C276" s="44" t="s">
        <v>53</v>
      </c>
      <c r="D276" s="43" t="s">
        <v>432</v>
      </c>
      <c r="E276" s="43" t="s">
        <v>433</v>
      </c>
      <c r="H276" s="22">
        <v>36</v>
      </c>
      <c r="L276" s="60">
        <f>SUM(F276:K276)</f>
        <v>36</v>
      </c>
    </row>
    <row r="277" spans="2:12" ht="15.75">
      <c r="B277" s="5">
        <v>54</v>
      </c>
      <c r="C277" s="44" t="s">
        <v>53</v>
      </c>
      <c r="D277" s="19" t="s">
        <v>539</v>
      </c>
      <c r="E277" s="19" t="s">
        <v>80</v>
      </c>
      <c r="J277" s="22">
        <v>33</v>
      </c>
      <c r="L277" s="60">
        <f>SUM(F277:K277)</f>
        <v>33</v>
      </c>
    </row>
    <row r="278" spans="2:12" ht="15.75">
      <c r="B278" s="5">
        <v>55</v>
      </c>
      <c r="C278" s="44" t="s">
        <v>53</v>
      </c>
      <c r="D278" s="19" t="s">
        <v>169</v>
      </c>
      <c r="E278" s="19" t="s">
        <v>147</v>
      </c>
      <c r="F278" s="5">
        <v>33</v>
      </c>
      <c r="L278" s="60">
        <f>SUM(F278:K278)</f>
        <v>33</v>
      </c>
    </row>
    <row r="279" spans="2:12" ht="15.75">
      <c r="B279" s="5">
        <v>56</v>
      </c>
      <c r="C279" s="44" t="s">
        <v>53</v>
      </c>
      <c r="D279" s="43" t="s">
        <v>434</v>
      </c>
      <c r="E279" s="43" t="s">
        <v>205</v>
      </c>
      <c r="H279" s="22">
        <v>33</v>
      </c>
      <c r="L279" s="60">
        <f>SUM(F279:K279)</f>
        <v>33</v>
      </c>
    </row>
    <row r="280" spans="2:12" ht="15.75">
      <c r="B280" s="5">
        <v>57</v>
      </c>
      <c r="C280" s="44" t="s">
        <v>53</v>
      </c>
      <c r="D280" s="19" t="s">
        <v>540</v>
      </c>
      <c r="E280" s="19" t="s">
        <v>541</v>
      </c>
      <c r="J280" s="22">
        <v>30</v>
      </c>
      <c r="L280" s="60">
        <f>SUM(F280:K280)</f>
        <v>30</v>
      </c>
    </row>
    <row r="281" spans="2:12" ht="15.75">
      <c r="B281" s="5">
        <v>58</v>
      </c>
      <c r="C281" s="44" t="s">
        <v>53</v>
      </c>
      <c r="D281" s="43" t="s">
        <v>355</v>
      </c>
      <c r="E281" s="43" t="s">
        <v>356</v>
      </c>
      <c r="I281" s="22">
        <v>30</v>
      </c>
      <c r="L281" s="60">
        <f>SUM(F281:K281)</f>
        <v>30</v>
      </c>
    </row>
    <row r="282" spans="2:12" ht="15.75">
      <c r="B282" s="5">
        <v>59</v>
      </c>
      <c r="C282" s="44" t="s">
        <v>53</v>
      </c>
      <c r="D282" s="43" t="s">
        <v>435</v>
      </c>
      <c r="E282" s="43"/>
      <c r="H282" s="22">
        <v>30</v>
      </c>
      <c r="L282" s="60">
        <f>SUM(F282:K282)</f>
        <v>30</v>
      </c>
    </row>
    <row r="283" spans="2:12" ht="15.75">
      <c r="B283" s="5">
        <v>60</v>
      </c>
      <c r="C283" s="44" t="s">
        <v>53</v>
      </c>
      <c r="D283" s="19" t="s">
        <v>542</v>
      </c>
      <c r="E283" s="19" t="s">
        <v>415</v>
      </c>
      <c r="J283" s="22">
        <v>27</v>
      </c>
      <c r="L283" s="60">
        <f>SUM(F283:K283)</f>
        <v>27</v>
      </c>
    </row>
    <row r="284" spans="2:12" ht="15.75">
      <c r="B284" s="5">
        <v>61</v>
      </c>
      <c r="C284" s="44" t="s">
        <v>53</v>
      </c>
      <c r="D284" s="43" t="s">
        <v>357</v>
      </c>
      <c r="E284" s="43" t="s">
        <v>229</v>
      </c>
      <c r="I284" s="22">
        <v>27</v>
      </c>
      <c r="L284" s="60">
        <f>SUM(F284:K284)</f>
        <v>27</v>
      </c>
    </row>
    <row r="285" spans="2:12" ht="15.75">
      <c r="B285" s="5">
        <v>62</v>
      </c>
      <c r="C285" s="44" t="s">
        <v>53</v>
      </c>
      <c r="D285" s="19" t="s">
        <v>543</v>
      </c>
      <c r="E285" s="19" t="s">
        <v>249</v>
      </c>
      <c r="J285" s="22">
        <v>24</v>
      </c>
      <c r="L285" s="60">
        <f>SUM(F285:K285)</f>
        <v>24</v>
      </c>
    </row>
    <row r="286" spans="2:12" ht="15.75">
      <c r="B286" s="5">
        <v>63</v>
      </c>
      <c r="C286" s="44" t="s">
        <v>53</v>
      </c>
      <c r="D286" s="19" t="s">
        <v>544</v>
      </c>
      <c r="E286" s="19" t="s">
        <v>402</v>
      </c>
      <c r="J286" s="22">
        <v>18</v>
      </c>
      <c r="L286" s="60">
        <f>SUM(F286:K286)</f>
        <v>18</v>
      </c>
    </row>
    <row r="287" spans="2:12" ht="15.75">
      <c r="B287" s="5">
        <v>64</v>
      </c>
      <c r="C287" s="44" t="s">
        <v>53</v>
      </c>
      <c r="D287" s="19" t="s">
        <v>545</v>
      </c>
      <c r="E287" s="19" t="s">
        <v>511</v>
      </c>
      <c r="J287" s="22">
        <v>16</v>
      </c>
      <c r="L287" s="60">
        <f>SUM(F287:K287)</f>
        <v>16</v>
      </c>
    </row>
    <row r="288" spans="2:12" ht="15.75">
      <c r="B288" s="5">
        <v>65</v>
      </c>
      <c r="C288" s="44" t="s">
        <v>53</v>
      </c>
      <c r="D288" s="19" t="s">
        <v>546</v>
      </c>
      <c r="E288" s="19" t="s">
        <v>547</v>
      </c>
      <c r="J288" s="22">
        <v>14</v>
      </c>
      <c r="L288" s="60">
        <f>SUM(F288:K288)</f>
        <v>14</v>
      </c>
    </row>
    <row r="289" spans="2:12" ht="15.75">
      <c r="B289" s="5">
        <v>66</v>
      </c>
      <c r="C289" s="44" t="s">
        <v>53</v>
      </c>
      <c r="D289" s="19" t="s">
        <v>548</v>
      </c>
      <c r="E289" s="19" t="s">
        <v>549</v>
      </c>
      <c r="J289" s="22">
        <v>12</v>
      </c>
      <c r="L289" s="60">
        <f>SUM(F289:K289)</f>
        <v>12</v>
      </c>
    </row>
    <row r="290" spans="2:12" ht="15.75">
      <c r="B290" s="5">
        <v>67</v>
      </c>
      <c r="C290" s="44" t="s">
        <v>53</v>
      </c>
      <c r="D290" s="43"/>
      <c r="E290" s="43"/>
      <c r="L290" s="60">
        <f>SUM(F290:K290)</f>
        <v>0</v>
      </c>
    </row>
    <row r="291" ht="15">
      <c r="L291" s="60"/>
    </row>
    <row r="292" spans="2:12" ht="15.75">
      <c r="B292" s="5">
        <v>1</v>
      </c>
      <c r="C292" s="45" t="s">
        <v>60</v>
      </c>
      <c r="D292" s="46" t="s">
        <v>175</v>
      </c>
      <c r="E292" s="46" t="s">
        <v>92</v>
      </c>
      <c r="F292" s="5">
        <v>75</v>
      </c>
      <c r="G292" s="22">
        <v>75</v>
      </c>
      <c r="H292" s="22">
        <v>90</v>
      </c>
      <c r="I292" s="22">
        <v>56</v>
      </c>
      <c r="J292" s="89">
        <v>46</v>
      </c>
      <c r="K292" s="22">
        <v>82</v>
      </c>
      <c r="L292" s="115">
        <f>SUM(F292:K292)-46</f>
        <v>378</v>
      </c>
    </row>
    <row r="293" spans="2:12" ht="15.75">
      <c r="B293" s="5">
        <v>2</v>
      </c>
      <c r="C293" s="45" t="s">
        <v>60</v>
      </c>
      <c r="D293" s="15" t="s">
        <v>173</v>
      </c>
      <c r="E293" s="15" t="s">
        <v>174</v>
      </c>
      <c r="F293" s="5">
        <v>82</v>
      </c>
      <c r="G293" s="22">
        <v>100</v>
      </c>
      <c r="H293" s="89"/>
      <c r="I293" s="22">
        <v>75</v>
      </c>
      <c r="J293" s="22">
        <v>65</v>
      </c>
      <c r="L293" s="115">
        <f>SUM(F293:K293)</f>
        <v>322</v>
      </c>
    </row>
    <row r="294" spans="2:12" ht="15.75">
      <c r="B294" s="5">
        <v>3</v>
      </c>
      <c r="C294" s="45" t="s">
        <v>60</v>
      </c>
      <c r="D294" s="15" t="s">
        <v>62</v>
      </c>
      <c r="E294" s="15" t="s">
        <v>7</v>
      </c>
      <c r="F294" s="5">
        <v>65</v>
      </c>
      <c r="H294" s="89"/>
      <c r="I294" s="22">
        <v>82</v>
      </c>
      <c r="J294" s="22">
        <v>56</v>
      </c>
      <c r="K294" s="22">
        <v>70</v>
      </c>
      <c r="L294" s="115">
        <f>SUM(F294:K294)</f>
        <v>273</v>
      </c>
    </row>
    <row r="295" spans="2:12" ht="15.75">
      <c r="B295" s="5">
        <v>4</v>
      </c>
      <c r="C295" s="45" t="s">
        <v>60</v>
      </c>
      <c r="D295" s="15" t="s">
        <v>170</v>
      </c>
      <c r="E295" s="15" t="s">
        <v>119</v>
      </c>
      <c r="F295" s="5">
        <v>100</v>
      </c>
      <c r="H295" s="89"/>
      <c r="I295" s="22">
        <v>100</v>
      </c>
      <c r="L295" s="60">
        <f>SUM(F295:K295)</f>
        <v>200</v>
      </c>
    </row>
    <row r="296" spans="2:12" ht="15.75">
      <c r="B296" s="5">
        <v>5</v>
      </c>
      <c r="C296" s="45" t="s">
        <v>60</v>
      </c>
      <c r="D296" s="46" t="s">
        <v>436</v>
      </c>
      <c r="E296" s="46" t="s">
        <v>437</v>
      </c>
      <c r="H296" s="22">
        <v>100</v>
      </c>
      <c r="I296" s="89"/>
      <c r="J296" s="22">
        <v>100</v>
      </c>
      <c r="L296" s="60">
        <f>SUM(F296:K296)</f>
        <v>200</v>
      </c>
    </row>
    <row r="297" spans="2:12" ht="15.75">
      <c r="B297" s="5">
        <v>6</v>
      </c>
      <c r="C297" s="45" t="s">
        <v>60</v>
      </c>
      <c r="D297" s="46" t="s">
        <v>283</v>
      </c>
      <c r="E297" s="46" t="s">
        <v>205</v>
      </c>
      <c r="F297" s="90"/>
      <c r="G297" s="22">
        <v>56</v>
      </c>
      <c r="I297" s="22">
        <v>60</v>
      </c>
      <c r="J297" s="22">
        <v>27</v>
      </c>
      <c r="K297" s="22">
        <v>52</v>
      </c>
      <c r="L297" s="60">
        <f>SUM(F297:K297)</f>
        <v>195</v>
      </c>
    </row>
    <row r="298" spans="2:12" ht="15.75">
      <c r="B298" s="5">
        <v>7</v>
      </c>
      <c r="C298" s="45" t="s">
        <v>60</v>
      </c>
      <c r="D298" s="46" t="s">
        <v>358</v>
      </c>
      <c r="E298" s="46" t="s">
        <v>92</v>
      </c>
      <c r="I298" s="22">
        <v>90</v>
      </c>
      <c r="K298" s="22">
        <v>100</v>
      </c>
      <c r="L298" s="60">
        <f>SUM(F298:K298)</f>
        <v>190</v>
      </c>
    </row>
    <row r="299" spans="2:12" ht="15.75">
      <c r="B299" s="5">
        <v>8</v>
      </c>
      <c r="C299" s="45" t="s">
        <v>60</v>
      </c>
      <c r="D299" s="15" t="s">
        <v>171</v>
      </c>
      <c r="E299" s="15" t="s">
        <v>172</v>
      </c>
      <c r="F299" s="5">
        <v>90</v>
      </c>
      <c r="I299" s="89"/>
      <c r="J299" s="22">
        <v>90</v>
      </c>
      <c r="L299" s="60">
        <f>SUM(F299:K299)</f>
        <v>180</v>
      </c>
    </row>
    <row r="300" spans="2:12" ht="15.75">
      <c r="B300" s="5">
        <v>9</v>
      </c>
      <c r="C300" s="45" t="s">
        <v>60</v>
      </c>
      <c r="D300" s="15" t="s">
        <v>550</v>
      </c>
      <c r="E300" s="15" t="s">
        <v>205</v>
      </c>
      <c r="J300" s="22">
        <v>82</v>
      </c>
      <c r="K300" s="22">
        <v>90</v>
      </c>
      <c r="L300" s="60">
        <f>SUM(F300:K300)</f>
        <v>172</v>
      </c>
    </row>
    <row r="301" spans="2:12" ht="15.75">
      <c r="B301" s="5">
        <v>10</v>
      </c>
      <c r="C301" s="45" t="s">
        <v>60</v>
      </c>
      <c r="D301" s="15" t="s">
        <v>176</v>
      </c>
      <c r="E301" s="15" t="s">
        <v>177</v>
      </c>
      <c r="F301" s="5">
        <v>70</v>
      </c>
      <c r="I301" s="22">
        <v>24</v>
      </c>
      <c r="K301" s="22">
        <v>75</v>
      </c>
      <c r="L301" s="60">
        <f>SUM(F301:K301)</f>
        <v>169</v>
      </c>
    </row>
    <row r="302" spans="2:12" ht="15.75">
      <c r="B302" s="5">
        <v>11</v>
      </c>
      <c r="C302" s="45" t="s">
        <v>60</v>
      </c>
      <c r="D302" s="15" t="s">
        <v>182</v>
      </c>
      <c r="E302" s="15" t="s">
        <v>7</v>
      </c>
      <c r="F302" s="5">
        <v>39</v>
      </c>
      <c r="G302" s="22">
        <v>48</v>
      </c>
      <c r="I302" s="22">
        <v>36</v>
      </c>
      <c r="K302" s="22">
        <v>36</v>
      </c>
      <c r="L302" s="60">
        <f>SUM(F302:K302)</f>
        <v>159</v>
      </c>
    </row>
    <row r="303" spans="2:12" ht="15.75">
      <c r="B303" s="5">
        <v>12</v>
      </c>
      <c r="C303" s="45" t="s">
        <v>60</v>
      </c>
      <c r="D303" s="46" t="s">
        <v>282</v>
      </c>
      <c r="E303" s="46" t="s">
        <v>47</v>
      </c>
      <c r="G303" s="22">
        <v>60</v>
      </c>
      <c r="I303" s="22">
        <v>42</v>
      </c>
      <c r="J303" s="22">
        <v>12</v>
      </c>
      <c r="K303" s="22">
        <v>42</v>
      </c>
      <c r="L303" s="60">
        <f>SUM(F303:K303)</f>
        <v>156</v>
      </c>
    </row>
    <row r="304" spans="2:12" ht="15.75">
      <c r="B304" s="5">
        <v>13</v>
      </c>
      <c r="C304" s="45" t="s">
        <v>60</v>
      </c>
      <c r="D304" s="46" t="s">
        <v>279</v>
      </c>
      <c r="E304" s="15" t="s">
        <v>39</v>
      </c>
      <c r="G304" s="22">
        <v>82</v>
      </c>
      <c r="I304" s="22">
        <v>65</v>
      </c>
      <c r="L304" s="60">
        <f>SUM(F304:K304)</f>
        <v>147</v>
      </c>
    </row>
    <row r="305" spans="2:12" ht="15.75">
      <c r="B305" s="5">
        <v>14</v>
      </c>
      <c r="C305" s="45" t="s">
        <v>60</v>
      </c>
      <c r="D305" s="46" t="s">
        <v>440</v>
      </c>
      <c r="E305" s="46" t="s">
        <v>387</v>
      </c>
      <c r="F305" s="90"/>
      <c r="H305" s="22">
        <v>75</v>
      </c>
      <c r="J305" s="22">
        <v>70</v>
      </c>
      <c r="L305" s="60">
        <f>SUM(F305:K305)</f>
        <v>145</v>
      </c>
    </row>
    <row r="306" spans="2:12" ht="15.75">
      <c r="B306" s="5">
        <v>15</v>
      </c>
      <c r="C306" s="45" t="s">
        <v>60</v>
      </c>
      <c r="D306" s="15" t="s">
        <v>181</v>
      </c>
      <c r="E306" s="15" t="s">
        <v>7</v>
      </c>
      <c r="F306" s="5">
        <v>42</v>
      </c>
      <c r="G306" s="22">
        <v>52</v>
      </c>
      <c r="I306" s="22">
        <v>39</v>
      </c>
      <c r="L306" s="60">
        <f>SUM(F306:K306)</f>
        <v>133</v>
      </c>
    </row>
    <row r="307" spans="2:12" ht="15.75">
      <c r="B307" s="5">
        <v>16</v>
      </c>
      <c r="C307" s="45" t="s">
        <v>60</v>
      </c>
      <c r="D307" s="46" t="s">
        <v>107</v>
      </c>
      <c r="E307" s="46" t="s">
        <v>431</v>
      </c>
      <c r="F307" s="5">
        <v>48</v>
      </c>
      <c r="H307" s="22">
        <v>65</v>
      </c>
      <c r="J307" s="22">
        <v>14</v>
      </c>
      <c r="L307" s="60">
        <f>SUM(F307:K307)</f>
        <v>127</v>
      </c>
    </row>
    <row r="308" spans="2:12" ht="15.75">
      <c r="B308" s="5">
        <v>17</v>
      </c>
      <c r="C308" s="45" t="s">
        <v>60</v>
      </c>
      <c r="D308" s="15" t="s">
        <v>65</v>
      </c>
      <c r="E308" s="15" t="s">
        <v>7</v>
      </c>
      <c r="F308" s="5">
        <v>33</v>
      </c>
      <c r="I308" s="22">
        <v>30</v>
      </c>
      <c r="K308" s="22">
        <v>39</v>
      </c>
      <c r="L308" s="60">
        <f>SUM(F308:K308)</f>
        <v>102</v>
      </c>
    </row>
    <row r="309" spans="2:12" ht="15.75">
      <c r="B309" s="5">
        <v>18</v>
      </c>
      <c r="C309" s="45" t="s">
        <v>60</v>
      </c>
      <c r="D309" s="46" t="s">
        <v>441</v>
      </c>
      <c r="E309" s="46" t="s">
        <v>431</v>
      </c>
      <c r="H309" s="22">
        <v>70</v>
      </c>
      <c r="J309" s="22">
        <v>33</v>
      </c>
      <c r="L309" s="60">
        <f>SUM(F309:K309)</f>
        <v>103</v>
      </c>
    </row>
    <row r="310" spans="2:12" ht="15.75">
      <c r="B310" s="5">
        <v>19</v>
      </c>
      <c r="C310" s="45" t="s">
        <v>60</v>
      </c>
      <c r="D310" s="15" t="s">
        <v>558</v>
      </c>
      <c r="E310" s="15" t="s">
        <v>178</v>
      </c>
      <c r="F310" s="5">
        <v>60</v>
      </c>
      <c r="J310" s="22">
        <v>42</v>
      </c>
      <c r="L310" s="60">
        <f>SUM(F310:K310)</f>
        <v>102</v>
      </c>
    </row>
    <row r="311" spans="2:12" ht="15.75">
      <c r="B311" s="5">
        <v>20</v>
      </c>
      <c r="C311" s="45" t="s">
        <v>60</v>
      </c>
      <c r="D311" s="15" t="s">
        <v>87</v>
      </c>
      <c r="E311" s="15" t="s">
        <v>7</v>
      </c>
      <c r="F311" s="5">
        <v>46</v>
      </c>
      <c r="K311" s="22">
        <v>46</v>
      </c>
      <c r="L311" s="60">
        <f>SUM(F311:K311)</f>
        <v>92</v>
      </c>
    </row>
    <row r="312" spans="2:12" ht="15.75">
      <c r="B312" s="5">
        <v>21</v>
      </c>
      <c r="C312" s="45" t="s">
        <v>60</v>
      </c>
      <c r="D312" s="46" t="s">
        <v>278</v>
      </c>
      <c r="E312" s="15" t="s">
        <v>177</v>
      </c>
      <c r="G312" s="22">
        <v>90</v>
      </c>
      <c r="L312" s="60">
        <f>SUM(F312:K312)</f>
        <v>90</v>
      </c>
    </row>
    <row r="313" spans="2:12" ht="15.75">
      <c r="B313" s="5">
        <v>22</v>
      </c>
      <c r="C313" s="45" t="s">
        <v>60</v>
      </c>
      <c r="D313" s="46" t="s">
        <v>438</v>
      </c>
      <c r="E313" s="46" t="s">
        <v>439</v>
      </c>
      <c r="H313" s="22">
        <v>82</v>
      </c>
      <c r="L313" s="60">
        <f>SUM(F313:K313)</f>
        <v>82</v>
      </c>
    </row>
    <row r="314" spans="2:12" ht="15.75">
      <c r="B314" s="5">
        <v>23</v>
      </c>
      <c r="C314" s="45" t="s">
        <v>60</v>
      </c>
      <c r="D314" s="15" t="s">
        <v>551</v>
      </c>
      <c r="E314" s="15" t="s">
        <v>552</v>
      </c>
      <c r="J314" s="22">
        <v>75</v>
      </c>
      <c r="L314" s="60">
        <f>SUM(F314:K314)</f>
        <v>75</v>
      </c>
    </row>
    <row r="315" spans="2:12" ht="15.75">
      <c r="B315" s="5">
        <v>24</v>
      </c>
      <c r="C315" s="45" t="s">
        <v>60</v>
      </c>
      <c r="D315" s="46" t="s">
        <v>280</v>
      </c>
      <c r="E315" s="46" t="s">
        <v>205</v>
      </c>
      <c r="G315" s="22">
        <v>70</v>
      </c>
      <c r="L315" s="60">
        <f>SUM(F315:K315)</f>
        <v>70</v>
      </c>
    </row>
    <row r="316" spans="2:12" ht="15.75">
      <c r="B316" s="5">
        <v>25</v>
      </c>
      <c r="C316" s="45" t="s">
        <v>60</v>
      </c>
      <c r="D316" s="46" t="s">
        <v>359</v>
      </c>
      <c r="E316" s="46" t="s">
        <v>470</v>
      </c>
      <c r="I316" s="22">
        <v>70</v>
      </c>
      <c r="L316" s="60">
        <f>SUM(F316:K316)</f>
        <v>70</v>
      </c>
    </row>
    <row r="317" spans="2:12" ht="15.75">
      <c r="B317" s="5">
        <v>26</v>
      </c>
      <c r="C317" s="45" t="s">
        <v>60</v>
      </c>
      <c r="D317" s="46" t="s">
        <v>288</v>
      </c>
      <c r="E317" s="46" t="s">
        <v>229</v>
      </c>
      <c r="G317" s="22">
        <v>36</v>
      </c>
      <c r="I317" s="22">
        <v>33</v>
      </c>
      <c r="L317" s="60">
        <f>SUM(F317:K317)</f>
        <v>69</v>
      </c>
    </row>
    <row r="318" spans="2:12" ht="15.75">
      <c r="B318" s="5">
        <v>27</v>
      </c>
      <c r="C318" s="45" t="s">
        <v>60</v>
      </c>
      <c r="D318" s="15" t="s">
        <v>63</v>
      </c>
      <c r="E318" s="15" t="s">
        <v>64</v>
      </c>
      <c r="F318" s="5">
        <v>52</v>
      </c>
      <c r="J318" s="22">
        <v>16</v>
      </c>
      <c r="L318" s="60">
        <f>SUM(F318:K318)</f>
        <v>68</v>
      </c>
    </row>
    <row r="319" spans="2:12" ht="15.75">
      <c r="B319" s="5">
        <v>28</v>
      </c>
      <c r="C319" s="45" t="s">
        <v>60</v>
      </c>
      <c r="D319" s="46" t="s">
        <v>281</v>
      </c>
      <c r="E319" s="46" t="s">
        <v>210</v>
      </c>
      <c r="G319" s="22">
        <v>65</v>
      </c>
      <c r="L319" s="60">
        <f>SUM(F319:K319)</f>
        <v>65</v>
      </c>
    </row>
    <row r="320" spans="2:12" ht="15.75">
      <c r="B320" s="5">
        <v>29</v>
      </c>
      <c r="C320" s="45" t="s">
        <v>60</v>
      </c>
      <c r="D320" s="15" t="s">
        <v>553</v>
      </c>
      <c r="E320" s="46" t="s">
        <v>437</v>
      </c>
      <c r="J320" s="22">
        <v>60</v>
      </c>
      <c r="L320" s="60">
        <f>SUM(F320:K320)</f>
        <v>60</v>
      </c>
    </row>
    <row r="321" spans="2:12" ht="15.75">
      <c r="B321" s="5">
        <v>30</v>
      </c>
      <c r="C321" s="45" t="s">
        <v>60</v>
      </c>
      <c r="D321" s="46" t="s">
        <v>444</v>
      </c>
      <c r="E321" s="46" t="s">
        <v>206</v>
      </c>
      <c r="H321" s="22">
        <v>60</v>
      </c>
      <c r="L321" s="60">
        <f>SUM(F321:K321)</f>
        <v>60</v>
      </c>
    </row>
    <row r="322" spans="2:12" ht="15.75">
      <c r="B322" s="5">
        <v>31</v>
      </c>
      <c r="C322" s="45" t="s">
        <v>60</v>
      </c>
      <c r="D322" s="46" t="s">
        <v>361</v>
      </c>
      <c r="E322" s="46" t="s">
        <v>356</v>
      </c>
      <c r="I322" s="22">
        <v>48</v>
      </c>
      <c r="J322" s="22">
        <v>10</v>
      </c>
      <c r="L322" s="60">
        <f>SUM(F322:K322)</f>
        <v>58</v>
      </c>
    </row>
    <row r="323" spans="2:12" ht="15.75">
      <c r="B323" s="5">
        <v>32</v>
      </c>
      <c r="C323" s="45" t="s">
        <v>60</v>
      </c>
      <c r="D323" s="15" t="s">
        <v>179</v>
      </c>
      <c r="E323" s="15" t="s">
        <v>39</v>
      </c>
      <c r="F323" s="5">
        <v>56</v>
      </c>
      <c r="L323" s="60">
        <f>SUM(F323:K323)</f>
        <v>56</v>
      </c>
    </row>
    <row r="324" spans="2:12" ht="15.75">
      <c r="B324" s="5">
        <v>33</v>
      </c>
      <c r="C324" s="45" t="s">
        <v>60</v>
      </c>
      <c r="D324" s="46" t="s">
        <v>442</v>
      </c>
      <c r="E324" s="46" t="s">
        <v>443</v>
      </c>
      <c r="H324" s="22">
        <v>56</v>
      </c>
      <c r="L324" s="60">
        <f>SUM(F324:K324)</f>
        <v>56</v>
      </c>
    </row>
    <row r="325" spans="2:12" ht="15.75">
      <c r="B325" s="5">
        <v>34</v>
      </c>
      <c r="C325" s="45" t="s">
        <v>60</v>
      </c>
      <c r="D325" s="15" t="s">
        <v>554</v>
      </c>
      <c r="E325" s="46" t="s">
        <v>555</v>
      </c>
      <c r="J325" s="22">
        <v>52</v>
      </c>
      <c r="L325" s="60">
        <f>SUM(F325:K325)</f>
        <v>52</v>
      </c>
    </row>
    <row r="326" spans="2:12" ht="15.75">
      <c r="B326" s="5">
        <v>35</v>
      </c>
      <c r="C326" s="45" t="s">
        <v>60</v>
      </c>
      <c r="D326" s="46" t="s">
        <v>360</v>
      </c>
      <c r="E326" s="46" t="s">
        <v>39</v>
      </c>
      <c r="I326" s="22">
        <v>52</v>
      </c>
      <c r="L326" s="60">
        <f>SUM(F326:K326)</f>
        <v>52</v>
      </c>
    </row>
    <row r="327" spans="2:12" ht="15.75">
      <c r="B327" s="5">
        <v>36</v>
      </c>
      <c r="C327" s="45" t="s">
        <v>60</v>
      </c>
      <c r="D327" s="46" t="s">
        <v>445</v>
      </c>
      <c r="E327" s="46" t="s">
        <v>271</v>
      </c>
      <c r="H327" s="22">
        <v>52</v>
      </c>
      <c r="L327" s="60">
        <f>SUM(F327:K327)</f>
        <v>52</v>
      </c>
    </row>
    <row r="328" spans="2:12" ht="15.75">
      <c r="B328" s="5">
        <v>37</v>
      </c>
      <c r="C328" s="45" t="s">
        <v>60</v>
      </c>
      <c r="D328" s="15" t="s">
        <v>556</v>
      </c>
      <c r="E328" s="46" t="s">
        <v>557</v>
      </c>
      <c r="J328" s="22">
        <v>48</v>
      </c>
      <c r="L328" s="60">
        <f>SUM(F328:K328)</f>
        <v>48</v>
      </c>
    </row>
    <row r="329" spans="2:12" ht="15.75">
      <c r="B329" s="5">
        <v>38</v>
      </c>
      <c r="C329" s="45" t="s">
        <v>60</v>
      </c>
      <c r="D329" s="46" t="s">
        <v>446</v>
      </c>
      <c r="E329" s="46" t="s">
        <v>447</v>
      </c>
      <c r="H329" s="22">
        <v>48</v>
      </c>
      <c r="L329" s="60">
        <f>SUM(F329:K329)</f>
        <v>48</v>
      </c>
    </row>
    <row r="330" spans="2:12" ht="15.75">
      <c r="B330" s="5">
        <v>39</v>
      </c>
      <c r="C330" s="45" t="s">
        <v>60</v>
      </c>
      <c r="D330" s="46" t="s">
        <v>284</v>
      </c>
      <c r="E330" s="46" t="s">
        <v>229</v>
      </c>
      <c r="G330" s="22">
        <v>46</v>
      </c>
      <c r="L330" s="60">
        <f>SUM(F330:K330)</f>
        <v>46</v>
      </c>
    </row>
    <row r="331" spans="2:12" ht="15.75">
      <c r="B331" s="5">
        <v>40</v>
      </c>
      <c r="C331" s="45" t="s">
        <v>60</v>
      </c>
      <c r="D331" s="46" t="s">
        <v>362</v>
      </c>
      <c r="E331" s="46" t="s">
        <v>256</v>
      </c>
      <c r="I331" s="22">
        <v>46</v>
      </c>
      <c r="L331" s="60">
        <f aca="true" t="shared" si="1" ref="L324:L347">SUM(F331:K331)</f>
        <v>46</v>
      </c>
    </row>
    <row r="332" spans="2:12" ht="15.75">
      <c r="B332" s="5">
        <v>41</v>
      </c>
      <c r="C332" s="45" t="s">
        <v>60</v>
      </c>
      <c r="D332" s="46" t="s">
        <v>285</v>
      </c>
      <c r="E332" s="46" t="s">
        <v>226</v>
      </c>
      <c r="G332" s="22">
        <v>42</v>
      </c>
      <c r="L332" s="60">
        <f t="shared" si="1"/>
        <v>42</v>
      </c>
    </row>
    <row r="333" spans="2:12" ht="15.75">
      <c r="B333" s="5">
        <v>42</v>
      </c>
      <c r="C333" s="45" t="s">
        <v>60</v>
      </c>
      <c r="D333" s="46" t="s">
        <v>448</v>
      </c>
      <c r="E333" s="46" t="s">
        <v>423</v>
      </c>
      <c r="H333" s="22">
        <v>42</v>
      </c>
      <c r="L333" s="60">
        <f t="shared" si="1"/>
        <v>42</v>
      </c>
    </row>
    <row r="334" spans="2:12" ht="15.75">
      <c r="B334" s="5">
        <v>43</v>
      </c>
      <c r="C334" s="45" t="s">
        <v>60</v>
      </c>
      <c r="D334" s="15" t="s">
        <v>559</v>
      </c>
      <c r="E334" s="46" t="s">
        <v>180</v>
      </c>
      <c r="J334" s="22">
        <v>39</v>
      </c>
      <c r="L334" s="60">
        <f t="shared" si="1"/>
        <v>39</v>
      </c>
    </row>
    <row r="335" spans="2:12" ht="15.75">
      <c r="B335" s="5">
        <v>44</v>
      </c>
      <c r="C335" s="45" t="s">
        <v>60</v>
      </c>
      <c r="D335" s="46" t="s">
        <v>286</v>
      </c>
      <c r="E335" s="46" t="s">
        <v>287</v>
      </c>
      <c r="G335" s="22">
        <v>39</v>
      </c>
      <c r="L335" s="60">
        <f t="shared" si="1"/>
        <v>39</v>
      </c>
    </row>
    <row r="336" spans="2:12" ht="15.75">
      <c r="B336" s="5">
        <v>45</v>
      </c>
      <c r="C336" s="45" t="s">
        <v>60</v>
      </c>
      <c r="D336" s="46" t="s">
        <v>449</v>
      </c>
      <c r="E336" s="46" t="s">
        <v>423</v>
      </c>
      <c r="H336" s="22">
        <v>39</v>
      </c>
      <c r="L336" s="60">
        <f t="shared" si="1"/>
        <v>39</v>
      </c>
    </row>
    <row r="337" spans="2:12" ht="15.75">
      <c r="B337" s="5">
        <v>46</v>
      </c>
      <c r="C337" s="45" t="s">
        <v>60</v>
      </c>
      <c r="D337" s="15" t="s">
        <v>61</v>
      </c>
      <c r="E337" s="46" t="s">
        <v>180</v>
      </c>
      <c r="J337" s="22">
        <v>36</v>
      </c>
      <c r="L337" s="60">
        <f t="shared" si="1"/>
        <v>36</v>
      </c>
    </row>
    <row r="338" spans="2:12" ht="15.75">
      <c r="B338" s="5">
        <v>47</v>
      </c>
      <c r="C338" s="45" t="s">
        <v>60</v>
      </c>
      <c r="D338" s="15" t="s">
        <v>183</v>
      </c>
      <c r="E338" s="15" t="s">
        <v>115</v>
      </c>
      <c r="F338" s="5">
        <v>36</v>
      </c>
      <c r="L338" s="60">
        <f t="shared" si="1"/>
        <v>36</v>
      </c>
    </row>
    <row r="339" spans="2:12" ht="15.75">
      <c r="B339" s="5">
        <v>48</v>
      </c>
      <c r="C339" s="45" t="s">
        <v>60</v>
      </c>
      <c r="D339" s="46" t="s">
        <v>289</v>
      </c>
      <c r="E339" s="46" t="s">
        <v>290</v>
      </c>
      <c r="G339" s="22">
        <v>33</v>
      </c>
      <c r="L339" s="60">
        <f t="shared" si="1"/>
        <v>33</v>
      </c>
    </row>
    <row r="340" spans="2:12" ht="15.75">
      <c r="B340" s="5">
        <v>49</v>
      </c>
      <c r="C340" s="45" t="s">
        <v>60</v>
      </c>
      <c r="D340" s="15" t="s">
        <v>560</v>
      </c>
      <c r="E340" s="46" t="s">
        <v>239</v>
      </c>
      <c r="J340" s="22">
        <v>30</v>
      </c>
      <c r="L340" s="60">
        <f t="shared" si="1"/>
        <v>30</v>
      </c>
    </row>
    <row r="341" spans="2:12" ht="15.75">
      <c r="B341" s="5">
        <v>50</v>
      </c>
      <c r="C341" s="45" t="s">
        <v>60</v>
      </c>
      <c r="D341" s="46" t="s">
        <v>363</v>
      </c>
      <c r="E341" s="46" t="s">
        <v>7</v>
      </c>
      <c r="I341" s="22">
        <v>27</v>
      </c>
      <c r="L341" s="60">
        <f t="shared" si="1"/>
        <v>27</v>
      </c>
    </row>
    <row r="342" spans="2:12" ht="15.75">
      <c r="B342" s="5">
        <v>51</v>
      </c>
      <c r="C342" s="45" t="s">
        <v>60</v>
      </c>
      <c r="D342" s="15" t="s">
        <v>561</v>
      </c>
      <c r="E342" s="46" t="s">
        <v>271</v>
      </c>
      <c r="J342" s="22">
        <v>24</v>
      </c>
      <c r="L342" s="60">
        <f t="shared" si="1"/>
        <v>24</v>
      </c>
    </row>
    <row r="343" spans="2:12" ht="15.75">
      <c r="B343" s="5">
        <v>52</v>
      </c>
      <c r="C343" s="45" t="s">
        <v>60</v>
      </c>
      <c r="D343" s="46" t="s">
        <v>364</v>
      </c>
      <c r="E343" s="46" t="s">
        <v>229</v>
      </c>
      <c r="I343" s="22">
        <v>24</v>
      </c>
      <c r="L343" s="60">
        <f t="shared" si="1"/>
        <v>24</v>
      </c>
    </row>
    <row r="344" spans="2:12" ht="15.75">
      <c r="B344" s="5">
        <v>53</v>
      </c>
      <c r="C344" s="45" t="s">
        <v>60</v>
      </c>
      <c r="D344" s="15" t="s">
        <v>562</v>
      </c>
      <c r="E344" s="46" t="s">
        <v>271</v>
      </c>
      <c r="J344" s="22">
        <v>21</v>
      </c>
      <c r="L344" s="60">
        <f t="shared" si="1"/>
        <v>21</v>
      </c>
    </row>
    <row r="345" spans="2:12" ht="15.75">
      <c r="B345" s="5">
        <v>54</v>
      </c>
      <c r="C345" s="45" t="s">
        <v>60</v>
      </c>
      <c r="D345" s="15" t="s">
        <v>563</v>
      </c>
      <c r="E345" s="46" t="s">
        <v>92</v>
      </c>
      <c r="J345" s="22">
        <v>18</v>
      </c>
      <c r="L345" s="60">
        <f t="shared" si="1"/>
        <v>18</v>
      </c>
    </row>
    <row r="346" spans="2:12" ht="15.75">
      <c r="B346" s="5">
        <v>55</v>
      </c>
      <c r="C346" s="45" t="s">
        <v>60</v>
      </c>
      <c r="D346" s="15" t="s">
        <v>564</v>
      </c>
      <c r="E346" s="46" t="s">
        <v>565</v>
      </c>
      <c r="J346" s="22">
        <v>8</v>
      </c>
      <c r="L346" s="60">
        <f t="shared" si="1"/>
        <v>8</v>
      </c>
    </row>
    <row r="347" spans="2:12" ht="15.75">
      <c r="B347" s="5">
        <v>56</v>
      </c>
      <c r="C347" s="45" t="s">
        <v>60</v>
      </c>
      <c r="D347" s="46" t="s">
        <v>365</v>
      </c>
      <c r="E347" s="46" t="s">
        <v>229</v>
      </c>
      <c r="I347" s="22">
        <v>21</v>
      </c>
      <c r="L347" s="60">
        <f t="shared" si="1"/>
        <v>21</v>
      </c>
    </row>
    <row r="348" ht="15">
      <c r="L348" s="60"/>
    </row>
    <row r="349" spans="2:12" ht="15.75">
      <c r="B349" s="5">
        <v>1</v>
      </c>
      <c r="C349" s="48" t="s">
        <v>66</v>
      </c>
      <c r="D349" s="9" t="s">
        <v>67</v>
      </c>
      <c r="E349" s="9" t="s">
        <v>59</v>
      </c>
      <c r="F349" s="5">
        <v>100</v>
      </c>
      <c r="G349" s="22">
        <v>100</v>
      </c>
      <c r="H349" s="89"/>
      <c r="I349" s="22">
        <v>100</v>
      </c>
      <c r="J349" s="22">
        <v>100</v>
      </c>
      <c r="L349" s="115">
        <f>SUM(F349:K349)</f>
        <v>400</v>
      </c>
    </row>
    <row r="350" spans="2:12" ht="15.75">
      <c r="B350" s="5">
        <v>2</v>
      </c>
      <c r="C350" s="48" t="s">
        <v>66</v>
      </c>
      <c r="D350" s="9" t="s">
        <v>88</v>
      </c>
      <c r="E350" s="9" t="s">
        <v>7</v>
      </c>
      <c r="F350" s="5">
        <v>75</v>
      </c>
      <c r="G350" s="22">
        <v>65</v>
      </c>
      <c r="H350" s="89"/>
      <c r="I350" s="22">
        <v>82</v>
      </c>
      <c r="J350" s="22">
        <v>46</v>
      </c>
      <c r="K350" s="22">
        <v>75</v>
      </c>
      <c r="L350" s="115">
        <f>SUM(F350:K350)</f>
        <v>343</v>
      </c>
    </row>
    <row r="351" spans="2:12" ht="15.75">
      <c r="B351" s="5">
        <v>3</v>
      </c>
      <c r="C351" s="48" t="s">
        <v>66</v>
      </c>
      <c r="D351" s="47" t="s">
        <v>298</v>
      </c>
      <c r="E351" s="47" t="s">
        <v>299</v>
      </c>
      <c r="F351" s="90"/>
      <c r="G351" s="22">
        <v>60</v>
      </c>
      <c r="H351" s="22">
        <v>82</v>
      </c>
      <c r="I351" s="22">
        <v>60</v>
      </c>
      <c r="J351" s="22">
        <v>27</v>
      </c>
      <c r="K351" s="22">
        <v>65</v>
      </c>
      <c r="L351" s="115">
        <f>SUM(F351:K351)</f>
        <v>294</v>
      </c>
    </row>
    <row r="352" spans="2:12" ht="15.75">
      <c r="B352" s="5">
        <v>4</v>
      </c>
      <c r="C352" s="48" t="s">
        <v>66</v>
      </c>
      <c r="D352" s="9" t="s">
        <v>185</v>
      </c>
      <c r="E352" s="9" t="s">
        <v>186</v>
      </c>
      <c r="F352" s="5">
        <v>70</v>
      </c>
      <c r="G352" s="22">
        <v>52</v>
      </c>
      <c r="H352" s="89"/>
      <c r="I352" s="22">
        <v>65</v>
      </c>
      <c r="J352" s="22">
        <v>33</v>
      </c>
      <c r="K352" s="22">
        <v>60</v>
      </c>
      <c r="L352" s="115">
        <f>SUM(F352:K352)</f>
        <v>280</v>
      </c>
    </row>
    <row r="353" spans="2:12" ht="15.75">
      <c r="B353" s="5">
        <v>5</v>
      </c>
      <c r="C353" s="48" t="s">
        <v>66</v>
      </c>
      <c r="D353" s="9" t="s">
        <v>187</v>
      </c>
      <c r="E353" s="9" t="s">
        <v>58</v>
      </c>
      <c r="F353" s="5">
        <v>65</v>
      </c>
      <c r="H353" s="89"/>
      <c r="I353" s="22">
        <v>70</v>
      </c>
      <c r="J353" s="22">
        <v>39</v>
      </c>
      <c r="K353" s="22">
        <v>70</v>
      </c>
      <c r="L353" s="115">
        <f>SUM(F353:K353)</f>
        <v>244</v>
      </c>
    </row>
    <row r="354" spans="2:12" ht="15.75">
      <c r="B354" s="5">
        <v>6</v>
      </c>
      <c r="C354" s="48" t="s">
        <v>66</v>
      </c>
      <c r="D354" s="47" t="s">
        <v>184</v>
      </c>
      <c r="E354" s="47" t="s">
        <v>101</v>
      </c>
      <c r="G354" s="89"/>
      <c r="H354" s="22">
        <v>90</v>
      </c>
      <c r="J354" s="22">
        <v>75</v>
      </c>
      <c r="K354" s="22">
        <v>75</v>
      </c>
      <c r="L354" s="60">
        <f>SUM(F354:K354)</f>
        <v>240</v>
      </c>
    </row>
    <row r="355" spans="2:12" ht="15.75">
      <c r="B355" s="5">
        <v>7</v>
      </c>
      <c r="C355" s="48" t="s">
        <v>66</v>
      </c>
      <c r="D355" s="47" t="s">
        <v>291</v>
      </c>
      <c r="E355" s="47" t="s">
        <v>177</v>
      </c>
      <c r="G355" s="22">
        <v>90</v>
      </c>
      <c r="K355" s="22">
        <v>90</v>
      </c>
      <c r="L355" s="60">
        <f>SUM(F355:K355)</f>
        <v>180</v>
      </c>
    </row>
    <row r="356" spans="2:12" ht="15.75">
      <c r="B356" s="5">
        <v>8</v>
      </c>
      <c r="C356" s="48" t="s">
        <v>66</v>
      </c>
      <c r="D356" s="9" t="s">
        <v>188</v>
      </c>
      <c r="E356" s="9" t="s">
        <v>84</v>
      </c>
      <c r="F356" s="5">
        <v>60</v>
      </c>
      <c r="G356" s="22">
        <v>48</v>
      </c>
      <c r="H356" s="89"/>
      <c r="J356" s="22">
        <v>12</v>
      </c>
      <c r="K356" s="22">
        <v>56</v>
      </c>
      <c r="L356" s="60">
        <f>SUM(F356:K356)</f>
        <v>176</v>
      </c>
    </row>
    <row r="357" spans="2:12" ht="15.75">
      <c r="B357" s="5">
        <v>9</v>
      </c>
      <c r="C357" s="48" t="s">
        <v>66</v>
      </c>
      <c r="D357" s="47" t="s">
        <v>450</v>
      </c>
      <c r="E357" s="47" t="s">
        <v>431</v>
      </c>
      <c r="G357" s="89"/>
      <c r="H357" s="22">
        <v>100</v>
      </c>
      <c r="J357" s="22">
        <v>56</v>
      </c>
      <c r="L357" s="60">
        <f>SUM(F357:K357)</f>
        <v>156</v>
      </c>
    </row>
    <row r="358" spans="2:12" ht="15.75">
      <c r="B358" s="5">
        <v>10</v>
      </c>
      <c r="C358" s="48" t="s">
        <v>66</v>
      </c>
      <c r="D358" s="47" t="s">
        <v>300</v>
      </c>
      <c r="E358" s="47" t="s">
        <v>177</v>
      </c>
      <c r="G358" s="22">
        <v>56</v>
      </c>
      <c r="H358" s="89"/>
      <c r="I358" s="22">
        <v>75</v>
      </c>
      <c r="J358" s="22">
        <v>24</v>
      </c>
      <c r="L358" s="60">
        <f>SUM(F358:K358)</f>
        <v>155</v>
      </c>
    </row>
    <row r="359" spans="2:12" ht="15.75">
      <c r="B359" s="5">
        <v>11</v>
      </c>
      <c r="C359" s="48" t="s">
        <v>66</v>
      </c>
      <c r="D359" s="9" t="s">
        <v>189</v>
      </c>
      <c r="E359" s="9" t="s">
        <v>7</v>
      </c>
      <c r="F359" s="5">
        <v>56</v>
      </c>
      <c r="G359" s="22">
        <v>46</v>
      </c>
      <c r="H359" s="89"/>
      <c r="K359" s="22">
        <v>46</v>
      </c>
      <c r="L359" s="60">
        <f>SUM(F359:K359)</f>
        <v>148</v>
      </c>
    </row>
    <row r="360" spans="2:12" ht="15.75">
      <c r="B360" s="5">
        <v>12</v>
      </c>
      <c r="C360" s="48" t="s">
        <v>66</v>
      </c>
      <c r="D360" s="47" t="s">
        <v>294</v>
      </c>
      <c r="E360" s="47" t="s">
        <v>295</v>
      </c>
      <c r="G360" s="22">
        <v>75</v>
      </c>
      <c r="H360" s="89"/>
      <c r="J360" s="22">
        <v>48</v>
      </c>
      <c r="L360" s="60">
        <f>SUM(F360:K360)</f>
        <v>123</v>
      </c>
    </row>
    <row r="361" spans="2:12" ht="15.75">
      <c r="B361" s="5">
        <v>13</v>
      </c>
      <c r="C361" s="48" t="s">
        <v>66</v>
      </c>
      <c r="D361" s="47" t="s">
        <v>566</v>
      </c>
      <c r="E361" s="47" t="s">
        <v>567</v>
      </c>
      <c r="J361" s="22">
        <v>90</v>
      </c>
      <c r="L361" s="60">
        <f>SUM(F361:K361)</f>
        <v>90</v>
      </c>
    </row>
    <row r="362" spans="2:12" ht="15.75">
      <c r="B362" s="5">
        <v>14</v>
      </c>
      <c r="C362" s="48" t="s">
        <v>66</v>
      </c>
      <c r="D362" s="9" t="s">
        <v>366</v>
      </c>
      <c r="E362" s="9" t="s">
        <v>59</v>
      </c>
      <c r="F362" s="5">
        <v>90</v>
      </c>
      <c r="L362" s="60">
        <f>SUM(F362:K362)</f>
        <v>90</v>
      </c>
    </row>
    <row r="363" spans="2:12" ht="15.75">
      <c r="B363" s="5">
        <v>15</v>
      </c>
      <c r="C363" s="48" t="s">
        <v>66</v>
      </c>
      <c r="D363" s="47" t="s">
        <v>366</v>
      </c>
      <c r="E363" s="47" t="s">
        <v>47</v>
      </c>
      <c r="I363" s="22">
        <v>90</v>
      </c>
      <c r="L363" s="60">
        <f>SUM(F363:K363)</f>
        <v>90</v>
      </c>
    </row>
    <row r="364" spans="2:12" ht="15.75">
      <c r="B364" s="5">
        <v>16</v>
      </c>
      <c r="C364" s="48" t="s">
        <v>66</v>
      </c>
      <c r="D364" s="47" t="s">
        <v>368</v>
      </c>
      <c r="E364" s="47" t="s">
        <v>58</v>
      </c>
      <c r="I364" s="22">
        <v>52</v>
      </c>
      <c r="J364" s="22">
        <v>36</v>
      </c>
      <c r="L364" s="60">
        <f aca="true" t="shared" si="2" ref="L349:L396">SUM(F364:K364)</f>
        <v>88</v>
      </c>
    </row>
    <row r="365" spans="2:12" ht="15.75">
      <c r="B365" s="5">
        <v>17</v>
      </c>
      <c r="C365" s="48" t="s">
        <v>66</v>
      </c>
      <c r="D365" s="47" t="s">
        <v>451</v>
      </c>
      <c r="E365" s="47" t="s">
        <v>431</v>
      </c>
      <c r="H365" s="22">
        <v>75</v>
      </c>
      <c r="J365" s="22">
        <v>10</v>
      </c>
      <c r="L365" s="60">
        <f t="shared" si="2"/>
        <v>85</v>
      </c>
    </row>
    <row r="366" spans="2:12" ht="15.75">
      <c r="B366" s="5">
        <v>18</v>
      </c>
      <c r="C366" s="48" t="s">
        <v>66</v>
      </c>
      <c r="D366" s="47" t="s">
        <v>568</v>
      </c>
      <c r="E366" s="47" t="s">
        <v>541</v>
      </c>
      <c r="J366" s="22">
        <v>82</v>
      </c>
      <c r="L366" s="60">
        <f t="shared" si="2"/>
        <v>82</v>
      </c>
    </row>
    <row r="367" spans="2:12" ht="15.75">
      <c r="B367" s="5">
        <v>19</v>
      </c>
      <c r="C367" s="48" t="s">
        <v>66</v>
      </c>
      <c r="D367" s="9" t="s">
        <v>184</v>
      </c>
      <c r="E367" s="9" t="s">
        <v>101</v>
      </c>
      <c r="F367" s="5">
        <v>82</v>
      </c>
      <c r="L367" s="60">
        <f t="shared" si="2"/>
        <v>82</v>
      </c>
    </row>
    <row r="368" spans="2:12" ht="15.75">
      <c r="B368" s="5">
        <v>20</v>
      </c>
      <c r="C368" s="48" t="s">
        <v>66</v>
      </c>
      <c r="D368" s="47" t="s">
        <v>292</v>
      </c>
      <c r="E368" s="47" t="s">
        <v>293</v>
      </c>
      <c r="G368" s="22">
        <v>82</v>
      </c>
      <c r="L368" s="60">
        <f t="shared" si="2"/>
        <v>82</v>
      </c>
    </row>
    <row r="369" spans="2:12" ht="15.75">
      <c r="B369" s="5">
        <v>21</v>
      </c>
      <c r="C369" s="48" t="s">
        <v>66</v>
      </c>
      <c r="D369" s="47" t="s">
        <v>68</v>
      </c>
      <c r="E369" s="47" t="s">
        <v>7</v>
      </c>
      <c r="G369" s="22">
        <v>27</v>
      </c>
      <c r="I369" s="22">
        <v>46</v>
      </c>
      <c r="L369" s="60">
        <f t="shared" si="2"/>
        <v>73</v>
      </c>
    </row>
    <row r="370" spans="2:12" ht="15.75">
      <c r="B370" s="5">
        <v>22</v>
      </c>
      <c r="C370" s="48" t="s">
        <v>66</v>
      </c>
      <c r="D370" s="47" t="s">
        <v>306</v>
      </c>
      <c r="E370" s="47" t="s">
        <v>307</v>
      </c>
      <c r="G370" s="22">
        <v>30</v>
      </c>
      <c r="I370" s="22">
        <v>42</v>
      </c>
      <c r="L370" s="60">
        <f t="shared" si="2"/>
        <v>72</v>
      </c>
    </row>
    <row r="371" spans="2:12" ht="15.75">
      <c r="B371" s="5">
        <v>23</v>
      </c>
      <c r="C371" s="48" t="s">
        <v>66</v>
      </c>
      <c r="D371" s="47" t="s">
        <v>569</v>
      </c>
      <c r="E371" s="47" t="s">
        <v>570</v>
      </c>
      <c r="J371" s="22">
        <v>70</v>
      </c>
      <c r="L371" s="60">
        <f t="shared" si="2"/>
        <v>70</v>
      </c>
    </row>
    <row r="372" spans="2:12" ht="15.75">
      <c r="B372" s="5">
        <v>24</v>
      </c>
      <c r="C372" s="48" t="s">
        <v>66</v>
      </c>
      <c r="D372" s="9" t="s">
        <v>303</v>
      </c>
      <c r="E372" s="9" t="s">
        <v>443</v>
      </c>
      <c r="H372" s="22">
        <v>70</v>
      </c>
      <c r="L372" s="60">
        <f t="shared" si="2"/>
        <v>70</v>
      </c>
    </row>
    <row r="373" spans="2:12" ht="15.75">
      <c r="B373" s="5">
        <v>25</v>
      </c>
      <c r="C373" s="48" t="s">
        <v>66</v>
      </c>
      <c r="D373" s="47" t="s">
        <v>296</v>
      </c>
      <c r="E373" s="47" t="s">
        <v>297</v>
      </c>
      <c r="G373" s="22">
        <v>70</v>
      </c>
      <c r="L373" s="60">
        <f t="shared" si="2"/>
        <v>70</v>
      </c>
    </row>
    <row r="374" spans="2:12" ht="15.75">
      <c r="B374" s="5">
        <v>26</v>
      </c>
      <c r="C374" s="48" t="s">
        <v>66</v>
      </c>
      <c r="D374" s="47" t="s">
        <v>571</v>
      </c>
      <c r="E374" s="47" t="s">
        <v>572</v>
      </c>
      <c r="J374" s="22">
        <v>65</v>
      </c>
      <c r="L374" s="60">
        <f t="shared" si="2"/>
        <v>65</v>
      </c>
    </row>
    <row r="375" spans="2:12" ht="15.75">
      <c r="B375" s="5">
        <v>27</v>
      </c>
      <c r="C375" s="48" t="s">
        <v>66</v>
      </c>
      <c r="D375" s="9" t="s">
        <v>452</v>
      </c>
      <c r="E375" s="9" t="s">
        <v>427</v>
      </c>
      <c r="H375" s="22">
        <v>65</v>
      </c>
      <c r="L375" s="60">
        <f t="shared" si="2"/>
        <v>65</v>
      </c>
    </row>
    <row r="376" spans="2:12" ht="15.75">
      <c r="B376" s="5">
        <v>28</v>
      </c>
      <c r="C376" s="48" t="s">
        <v>66</v>
      </c>
      <c r="D376" s="47" t="s">
        <v>573</v>
      </c>
      <c r="E376" s="47" t="s">
        <v>297</v>
      </c>
      <c r="J376" s="22">
        <v>60</v>
      </c>
      <c r="L376" s="60">
        <f t="shared" si="2"/>
        <v>60</v>
      </c>
    </row>
    <row r="377" spans="2:12" ht="15.75">
      <c r="B377" s="5">
        <v>29</v>
      </c>
      <c r="C377" s="48" t="s">
        <v>66</v>
      </c>
      <c r="D377" s="9" t="s">
        <v>453</v>
      </c>
      <c r="E377" s="9" t="s">
        <v>431</v>
      </c>
      <c r="H377" s="22">
        <v>60</v>
      </c>
      <c r="L377" s="60">
        <f t="shared" si="2"/>
        <v>60</v>
      </c>
    </row>
    <row r="378" spans="2:12" ht="15.75">
      <c r="B378" s="5">
        <v>30</v>
      </c>
      <c r="C378" s="48" t="s">
        <v>66</v>
      </c>
      <c r="D378" s="9" t="s">
        <v>454</v>
      </c>
      <c r="E378" s="9" t="s">
        <v>455</v>
      </c>
      <c r="H378" s="22">
        <v>56</v>
      </c>
      <c r="L378" s="60">
        <f t="shared" si="2"/>
        <v>56</v>
      </c>
    </row>
    <row r="379" spans="2:12" ht="15.75">
      <c r="B379" s="5">
        <v>31</v>
      </c>
      <c r="C379" s="48" t="s">
        <v>66</v>
      </c>
      <c r="D379" s="47" t="s">
        <v>367</v>
      </c>
      <c r="E379" s="47" t="s">
        <v>350</v>
      </c>
      <c r="I379" s="22">
        <v>56</v>
      </c>
      <c r="L379" s="60">
        <f t="shared" si="2"/>
        <v>56</v>
      </c>
    </row>
    <row r="380" spans="2:12" ht="15.75">
      <c r="B380" s="5">
        <v>32</v>
      </c>
      <c r="C380" s="48" t="s">
        <v>66</v>
      </c>
      <c r="D380" s="47" t="s">
        <v>574</v>
      </c>
      <c r="E380" s="47" t="s">
        <v>297</v>
      </c>
      <c r="J380" s="22">
        <v>52</v>
      </c>
      <c r="L380" s="60">
        <f t="shared" si="2"/>
        <v>52</v>
      </c>
    </row>
    <row r="381" spans="2:12" ht="15.75">
      <c r="B381" s="5">
        <v>33</v>
      </c>
      <c r="C381" s="48" t="s">
        <v>66</v>
      </c>
      <c r="D381" s="47" t="s">
        <v>456</v>
      </c>
      <c r="E381" s="47" t="s">
        <v>457</v>
      </c>
      <c r="H381" s="22">
        <v>52</v>
      </c>
      <c r="L381" s="60">
        <f t="shared" si="2"/>
        <v>52</v>
      </c>
    </row>
    <row r="382" spans="2:12" ht="15.75">
      <c r="B382" s="5">
        <v>34</v>
      </c>
      <c r="C382" s="48" t="s">
        <v>66</v>
      </c>
      <c r="D382" s="47" t="s">
        <v>190</v>
      </c>
      <c r="E382" s="47" t="s">
        <v>191</v>
      </c>
      <c r="F382" s="5">
        <v>52</v>
      </c>
      <c r="L382" s="60">
        <f t="shared" si="2"/>
        <v>52</v>
      </c>
    </row>
    <row r="383" spans="2:12" ht="15.75">
      <c r="B383" s="5">
        <v>35</v>
      </c>
      <c r="C383" s="48" t="s">
        <v>66</v>
      </c>
      <c r="D383" s="47" t="s">
        <v>458</v>
      </c>
      <c r="E383" s="47" t="s">
        <v>431</v>
      </c>
      <c r="H383" s="22">
        <v>48</v>
      </c>
      <c r="L383" s="60">
        <f t="shared" si="2"/>
        <v>48</v>
      </c>
    </row>
    <row r="384" spans="2:12" ht="15.75">
      <c r="B384" s="5">
        <v>36</v>
      </c>
      <c r="C384" s="48" t="s">
        <v>66</v>
      </c>
      <c r="D384" s="47" t="s">
        <v>189</v>
      </c>
      <c r="E384" s="47" t="s">
        <v>7</v>
      </c>
      <c r="I384" s="22">
        <v>48</v>
      </c>
      <c r="L384" s="60">
        <f t="shared" si="2"/>
        <v>48</v>
      </c>
    </row>
    <row r="385" spans="2:12" ht="15.75">
      <c r="B385" s="5">
        <v>37</v>
      </c>
      <c r="C385" s="48" t="s">
        <v>66</v>
      </c>
      <c r="D385" s="47" t="s">
        <v>459</v>
      </c>
      <c r="E385" s="47" t="s">
        <v>431</v>
      </c>
      <c r="H385" s="22">
        <v>46</v>
      </c>
      <c r="L385" s="60">
        <f t="shared" si="2"/>
        <v>46</v>
      </c>
    </row>
    <row r="386" spans="2:12" ht="15.75">
      <c r="B386" s="5">
        <v>38</v>
      </c>
      <c r="C386" s="48" t="s">
        <v>66</v>
      </c>
      <c r="D386" s="47" t="s">
        <v>575</v>
      </c>
      <c r="E386" s="47" t="s">
        <v>305</v>
      </c>
      <c r="J386" s="22">
        <v>42</v>
      </c>
      <c r="L386" s="60">
        <f t="shared" si="2"/>
        <v>42</v>
      </c>
    </row>
    <row r="387" spans="2:12" ht="15.75">
      <c r="B387" s="5">
        <v>39</v>
      </c>
      <c r="C387" s="48" t="s">
        <v>66</v>
      </c>
      <c r="D387" s="47" t="s">
        <v>301</v>
      </c>
      <c r="E387" s="47" t="s">
        <v>236</v>
      </c>
      <c r="G387" s="22">
        <v>42</v>
      </c>
      <c r="L387" s="60">
        <f t="shared" si="2"/>
        <v>42</v>
      </c>
    </row>
    <row r="388" spans="2:12" ht="15.75">
      <c r="B388" s="5">
        <v>40</v>
      </c>
      <c r="C388" s="48" t="s">
        <v>66</v>
      </c>
      <c r="D388" s="47" t="s">
        <v>369</v>
      </c>
      <c r="E388" s="47" t="s">
        <v>370</v>
      </c>
      <c r="I388" s="22">
        <v>39</v>
      </c>
      <c r="L388" s="60">
        <f t="shared" si="2"/>
        <v>39</v>
      </c>
    </row>
    <row r="389" spans="2:12" ht="15.75">
      <c r="B389" s="5">
        <v>41</v>
      </c>
      <c r="C389" s="48" t="s">
        <v>66</v>
      </c>
      <c r="D389" s="47" t="s">
        <v>302</v>
      </c>
      <c r="E389" s="47" t="s">
        <v>229</v>
      </c>
      <c r="G389" s="22">
        <v>39</v>
      </c>
      <c r="L389" s="60">
        <f t="shared" si="2"/>
        <v>39</v>
      </c>
    </row>
    <row r="390" spans="2:12" ht="15.75">
      <c r="B390" s="5">
        <v>42</v>
      </c>
      <c r="C390" s="48" t="s">
        <v>66</v>
      </c>
      <c r="D390" s="47" t="s">
        <v>303</v>
      </c>
      <c r="E390" s="47" t="s">
        <v>249</v>
      </c>
      <c r="G390" s="22">
        <v>36</v>
      </c>
      <c r="L390" s="60">
        <f t="shared" si="2"/>
        <v>36</v>
      </c>
    </row>
    <row r="391" spans="2:12" ht="15.75">
      <c r="B391" s="5">
        <v>43</v>
      </c>
      <c r="C391" s="48" t="s">
        <v>66</v>
      </c>
      <c r="D391" s="47" t="s">
        <v>304</v>
      </c>
      <c r="E391" s="47" t="s">
        <v>305</v>
      </c>
      <c r="G391" s="22">
        <v>33</v>
      </c>
      <c r="L391" s="60">
        <f t="shared" si="2"/>
        <v>33</v>
      </c>
    </row>
    <row r="392" spans="2:12" ht="15.75">
      <c r="B392" s="5">
        <v>44</v>
      </c>
      <c r="C392" s="48" t="s">
        <v>66</v>
      </c>
      <c r="D392" s="47" t="s">
        <v>576</v>
      </c>
      <c r="E392" s="47" t="s">
        <v>299</v>
      </c>
      <c r="J392" s="22">
        <v>30</v>
      </c>
      <c r="L392" s="60">
        <f t="shared" si="2"/>
        <v>30</v>
      </c>
    </row>
    <row r="393" spans="2:12" ht="15.75">
      <c r="B393" s="5">
        <v>45</v>
      </c>
      <c r="C393" s="48" t="s">
        <v>66</v>
      </c>
      <c r="D393" s="47" t="s">
        <v>577</v>
      </c>
      <c r="E393" s="47" t="s">
        <v>541</v>
      </c>
      <c r="J393" s="22">
        <v>21</v>
      </c>
      <c r="L393" s="60">
        <f t="shared" si="2"/>
        <v>21</v>
      </c>
    </row>
    <row r="394" spans="2:12" ht="15.75">
      <c r="B394" s="5">
        <v>46</v>
      </c>
      <c r="C394" s="48" t="s">
        <v>66</v>
      </c>
      <c r="D394" s="47" t="s">
        <v>578</v>
      </c>
      <c r="E394" s="47" t="s">
        <v>299</v>
      </c>
      <c r="J394" s="22">
        <v>18</v>
      </c>
      <c r="L394" s="60">
        <f t="shared" si="2"/>
        <v>18</v>
      </c>
    </row>
    <row r="395" spans="2:12" ht="15.75">
      <c r="B395" s="5">
        <v>47</v>
      </c>
      <c r="C395" s="48" t="s">
        <v>66</v>
      </c>
      <c r="D395" s="47" t="s">
        <v>579</v>
      </c>
      <c r="E395" s="47" t="s">
        <v>180</v>
      </c>
      <c r="J395" s="22">
        <v>16</v>
      </c>
      <c r="L395" s="60">
        <f t="shared" si="2"/>
        <v>16</v>
      </c>
    </row>
    <row r="396" spans="2:12" ht="15.75">
      <c r="B396" s="5">
        <v>48</v>
      </c>
      <c r="C396" s="48" t="s">
        <v>66</v>
      </c>
      <c r="D396" s="47" t="s">
        <v>580</v>
      </c>
      <c r="E396" s="47" t="s">
        <v>581</v>
      </c>
      <c r="J396" s="22">
        <v>14</v>
      </c>
      <c r="L396" s="60">
        <f t="shared" si="2"/>
        <v>14</v>
      </c>
    </row>
    <row r="397" ht="15">
      <c r="L397" s="60"/>
    </row>
    <row r="398" spans="2:12" ht="15.75">
      <c r="B398" s="5">
        <v>1</v>
      </c>
      <c r="C398" s="72" t="s">
        <v>192</v>
      </c>
      <c r="D398" s="61" t="s">
        <v>108</v>
      </c>
      <c r="E398" s="61" t="s">
        <v>47</v>
      </c>
      <c r="F398" s="5">
        <v>100</v>
      </c>
      <c r="G398" s="22">
        <v>100</v>
      </c>
      <c r="H398" s="89"/>
      <c r="I398" s="22">
        <v>100</v>
      </c>
      <c r="J398" s="22">
        <v>82</v>
      </c>
      <c r="K398" s="22">
        <v>60</v>
      </c>
      <c r="L398" s="115">
        <f>SUM(F398:K398)</f>
        <v>442</v>
      </c>
    </row>
    <row r="399" spans="2:12" ht="15.75">
      <c r="B399" s="5">
        <v>2</v>
      </c>
      <c r="C399" s="72" t="s">
        <v>192</v>
      </c>
      <c r="D399" s="74" t="s">
        <v>91</v>
      </c>
      <c r="E399" s="74" t="s">
        <v>9</v>
      </c>
      <c r="F399" s="5">
        <v>75</v>
      </c>
      <c r="G399" s="22">
        <v>90</v>
      </c>
      <c r="H399" s="22">
        <v>90</v>
      </c>
      <c r="I399" s="22">
        <v>70</v>
      </c>
      <c r="J399" s="89">
        <v>48</v>
      </c>
      <c r="K399" s="22">
        <v>70</v>
      </c>
      <c r="L399" s="115">
        <f>SUM(F399:K399)-48</f>
        <v>395</v>
      </c>
    </row>
    <row r="400" spans="2:12" ht="15.75">
      <c r="B400" s="5">
        <v>3</v>
      </c>
      <c r="C400" s="72" t="s">
        <v>192</v>
      </c>
      <c r="D400" s="61" t="s">
        <v>89</v>
      </c>
      <c r="E400" s="61" t="s">
        <v>7</v>
      </c>
      <c r="F400" s="5">
        <v>82</v>
      </c>
      <c r="H400" s="89"/>
      <c r="I400" s="22">
        <v>82</v>
      </c>
      <c r="J400" s="22">
        <v>56</v>
      </c>
      <c r="K400" s="22">
        <v>65</v>
      </c>
      <c r="L400" s="115">
        <f>SUM(F400:K400)</f>
        <v>285</v>
      </c>
    </row>
    <row r="401" spans="2:12" ht="15.75">
      <c r="B401" s="5">
        <v>4</v>
      </c>
      <c r="C401" s="72" t="s">
        <v>192</v>
      </c>
      <c r="D401" s="61" t="s">
        <v>109</v>
      </c>
      <c r="E401" s="61" t="s">
        <v>64</v>
      </c>
      <c r="F401" s="5">
        <v>90</v>
      </c>
      <c r="H401" s="89"/>
      <c r="J401" s="22">
        <v>100</v>
      </c>
      <c r="K401" s="22">
        <v>90</v>
      </c>
      <c r="L401" s="115">
        <f>SUM(F401:K401)</f>
        <v>280</v>
      </c>
    </row>
    <row r="402" spans="2:12" ht="15.75">
      <c r="B402" s="5">
        <v>5</v>
      </c>
      <c r="C402" s="72" t="s">
        <v>192</v>
      </c>
      <c r="D402" s="73" t="s">
        <v>371</v>
      </c>
      <c r="E402" s="74" t="s">
        <v>55</v>
      </c>
      <c r="G402" s="89"/>
      <c r="I402" s="22">
        <v>90</v>
      </c>
      <c r="K402" s="22">
        <v>100</v>
      </c>
      <c r="L402" s="60">
        <f>SUM(F402:K402)</f>
        <v>190</v>
      </c>
    </row>
    <row r="403" spans="2:12" ht="15.75">
      <c r="B403" s="5">
        <v>6</v>
      </c>
      <c r="C403" s="72" t="s">
        <v>192</v>
      </c>
      <c r="D403" s="74" t="s">
        <v>308</v>
      </c>
      <c r="E403" s="74" t="s">
        <v>205</v>
      </c>
      <c r="G403" s="22">
        <v>82</v>
      </c>
      <c r="H403" s="89"/>
      <c r="I403" s="22">
        <v>65</v>
      </c>
      <c r="L403" s="60">
        <f>SUM(F403:K403)</f>
        <v>147</v>
      </c>
    </row>
    <row r="404" spans="2:12" ht="15.75">
      <c r="B404" s="5">
        <v>7</v>
      </c>
      <c r="C404" s="72" t="s">
        <v>192</v>
      </c>
      <c r="D404" s="61" t="s">
        <v>584</v>
      </c>
      <c r="E404" s="61" t="s">
        <v>480</v>
      </c>
      <c r="J404" s="22">
        <v>70</v>
      </c>
      <c r="K404" s="22">
        <v>75</v>
      </c>
      <c r="L404" s="60">
        <f>SUM(F404:K404)</f>
        <v>145</v>
      </c>
    </row>
    <row r="405" spans="2:12" ht="15.75">
      <c r="B405" s="5">
        <v>8</v>
      </c>
      <c r="C405" s="72" t="s">
        <v>192</v>
      </c>
      <c r="D405" s="74" t="s">
        <v>309</v>
      </c>
      <c r="E405" s="74" t="s">
        <v>229</v>
      </c>
      <c r="G405" s="22">
        <v>75</v>
      </c>
      <c r="H405" s="89"/>
      <c r="I405" s="22">
        <v>60</v>
      </c>
      <c r="L405" s="60">
        <f>SUM(F405:K405)</f>
        <v>135</v>
      </c>
    </row>
    <row r="406" spans="2:12" ht="15.75">
      <c r="B406" s="5">
        <v>9</v>
      </c>
      <c r="C406" s="72" t="s">
        <v>192</v>
      </c>
      <c r="D406" s="73" t="s">
        <v>462</v>
      </c>
      <c r="E406" s="74" t="s">
        <v>271</v>
      </c>
      <c r="G406" s="89"/>
      <c r="H406" s="22">
        <v>82</v>
      </c>
      <c r="J406" s="22">
        <v>36</v>
      </c>
      <c r="L406" s="60">
        <f>SUM(F406:K406)</f>
        <v>118</v>
      </c>
    </row>
    <row r="407" spans="2:12" ht="15.75">
      <c r="B407" s="5">
        <v>10</v>
      </c>
      <c r="C407" s="72" t="s">
        <v>192</v>
      </c>
      <c r="D407" s="73" t="s">
        <v>374</v>
      </c>
      <c r="E407" s="74" t="s">
        <v>92</v>
      </c>
      <c r="G407" s="89"/>
      <c r="I407" s="22">
        <v>70</v>
      </c>
      <c r="J407" s="22">
        <v>33</v>
      </c>
      <c r="L407" s="60">
        <f>SUM(F407:K407)</f>
        <v>103</v>
      </c>
    </row>
    <row r="408" spans="2:12" ht="15.75">
      <c r="B408" s="5">
        <v>11</v>
      </c>
      <c r="C408" s="72" t="s">
        <v>192</v>
      </c>
      <c r="D408" s="73" t="s">
        <v>461</v>
      </c>
      <c r="E408" s="74" t="s">
        <v>58</v>
      </c>
      <c r="G408" s="89"/>
      <c r="H408" s="22">
        <v>100</v>
      </c>
      <c r="L408" s="60">
        <f>SUM(F408:K408)</f>
        <v>100</v>
      </c>
    </row>
    <row r="409" spans="2:12" ht="15.75">
      <c r="B409" s="5">
        <v>12</v>
      </c>
      <c r="C409" s="72" t="s">
        <v>192</v>
      </c>
      <c r="D409" s="61" t="s">
        <v>582</v>
      </c>
      <c r="E409" s="61" t="s">
        <v>557</v>
      </c>
      <c r="G409" s="89"/>
      <c r="J409" s="22">
        <v>90</v>
      </c>
      <c r="L409" s="60">
        <f>SUM(F409:K409)</f>
        <v>90</v>
      </c>
    </row>
    <row r="410" spans="2:12" ht="15.75">
      <c r="B410" s="5">
        <v>13</v>
      </c>
      <c r="C410" s="72" t="s">
        <v>192</v>
      </c>
      <c r="D410" s="61" t="s">
        <v>583</v>
      </c>
      <c r="E410" s="61" t="s">
        <v>382</v>
      </c>
      <c r="G410" s="89"/>
      <c r="J410" s="22">
        <v>75</v>
      </c>
      <c r="L410" s="60">
        <f>SUM(F410:K410)</f>
        <v>75</v>
      </c>
    </row>
    <row r="411" spans="2:12" ht="15.75">
      <c r="B411" s="5">
        <v>14</v>
      </c>
      <c r="C411" s="72" t="s">
        <v>192</v>
      </c>
      <c r="D411" s="73" t="s">
        <v>372</v>
      </c>
      <c r="E411" s="74" t="s">
        <v>373</v>
      </c>
      <c r="I411" s="22">
        <v>75</v>
      </c>
      <c r="L411" s="60">
        <f>SUM(F411:K411)</f>
        <v>75</v>
      </c>
    </row>
    <row r="412" spans="2:12" ht="15.75">
      <c r="B412" s="5">
        <v>15</v>
      </c>
      <c r="C412" s="72" t="s">
        <v>192</v>
      </c>
      <c r="D412" s="73" t="s">
        <v>463</v>
      </c>
      <c r="E412" s="74" t="s">
        <v>460</v>
      </c>
      <c r="H412" s="22">
        <v>75</v>
      </c>
      <c r="L412" s="60">
        <f>SUM(F412:K412)</f>
        <v>75</v>
      </c>
    </row>
    <row r="413" spans="2:12" ht="15.75">
      <c r="B413" s="5">
        <v>16</v>
      </c>
      <c r="C413" s="72" t="s">
        <v>192</v>
      </c>
      <c r="D413" s="73" t="s">
        <v>464</v>
      </c>
      <c r="E413" s="74" t="s">
        <v>423</v>
      </c>
      <c r="H413" s="22">
        <v>70</v>
      </c>
      <c r="L413" s="60">
        <f>SUM(F413:K413)</f>
        <v>70</v>
      </c>
    </row>
    <row r="414" spans="2:12" ht="15.75">
      <c r="B414" s="5">
        <v>17</v>
      </c>
      <c r="C414" s="72" t="s">
        <v>192</v>
      </c>
      <c r="D414" s="61" t="s">
        <v>585</v>
      </c>
      <c r="E414" s="61" t="s">
        <v>382</v>
      </c>
      <c r="J414" s="22">
        <v>65</v>
      </c>
      <c r="L414" s="60">
        <f>SUM(F414:K414)</f>
        <v>65</v>
      </c>
    </row>
    <row r="415" spans="2:12" ht="15.75">
      <c r="B415" s="5">
        <v>18</v>
      </c>
      <c r="C415" s="72" t="s">
        <v>192</v>
      </c>
      <c r="D415" s="73" t="s">
        <v>465</v>
      </c>
      <c r="E415" s="74" t="s">
        <v>431</v>
      </c>
      <c r="H415" s="22">
        <v>65</v>
      </c>
      <c r="L415" s="60">
        <f>SUM(F415:K415)</f>
        <v>65</v>
      </c>
    </row>
    <row r="416" spans="2:12" ht="15.75">
      <c r="B416" s="5">
        <v>19</v>
      </c>
      <c r="C416" s="72" t="s">
        <v>192</v>
      </c>
      <c r="D416" s="61" t="s">
        <v>586</v>
      </c>
      <c r="E416" s="61" t="s">
        <v>587</v>
      </c>
      <c r="J416" s="22">
        <v>60</v>
      </c>
      <c r="L416" s="60">
        <f>SUM(F416:K416)</f>
        <v>60</v>
      </c>
    </row>
    <row r="417" spans="2:12" ht="15.75">
      <c r="B417" s="5">
        <v>20</v>
      </c>
      <c r="C417" s="72" t="s">
        <v>192</v>
      </c>
      <c r="D417" s="61" t="s">
        <v>588</v>
      </c>
      <c r="E417" s="61" t="s">
        <v>299</v>
      </c>
      <c r="J417" s="22">
        <v>52</v>
      </c>
      <c r="L417" s="60">
        <f>SUM(F417:K417)</f>
        <v>52</v>
      </c>
    </row>
    <row r="418" spans="2:12" ht="15.75">
      <c r="B418" s="5">
        <v>21</v>
      </c>
      <c r="C418" s="72" t="s">
        <v>192</v>
      </c>
      <c r="D418" s="61" t="s">
        <v>589</v>
      </c>
      <c r="E418" s="61" t="s">
        <v>299</v>
      </c>
      <c r="J418" s="22">
        <v>46</v>
      </c>
      <c r="L418" s="60">
        <f>SUM(F418:K418)</f>
        <v>46</v>
      </c>
    </row>
    <row r="419" spans="2:12" ht="15.75">
      <c r="B419" s="5">
        <v>22</v>
      </c>
      <c r="C419" s="72" t="s">
        <v>192</v>
      </c>
      <c r="D419" s="61" t="s">
        <v>590</v>
      </c>
      <c r="E419" s="61" t="s">
        <v>271</v>
      </c>
      <c r="J419" s="22">
        <v>42</v>
      </c>
      <c r="L419" s="60">
        <f>SUM(F419:K419)</f>
        <v>42</v>
      </c>
    </row>
    <row r="420" spans="2:12" ht="15.75">
      <c r="B420" s="5">
        <v>23</v>
      </c>
      <c r="C420" s="72" t="s">
        <v>192</v>
      </c>
      <c r="D420" s="61" t="s">
        <v>591</v>
      </c>
      <c r="E420" s="61" t="s">
        <v>592</v>
      </c>
      <c r="J420" s="22">
        <v>39</v>
      </c>
      <c r="L420" s="60">
        <f>SUM(F420:K420)</f>
        <v>39</v>
      </c>
    </row>
    <row r="421" spans="2:12" ht="15.75">
      <c r="B421" s="60"/>
      <c r="C421" s="66" t="s">
        <v>66</v>
      </c>
      <c r="D421" s="67"/>
      <c r="E421" s="68"/>
      <c r="L421" s="60"/>
    </row>
    <row r="422" spans="2:12" ht="15.75">
      <c r="B422" s="60"/>
      <c r="C422" s="69"/>
      <c r="D422" s="70"/>
      <c r="E422" s="71"/>
      <c r="L422" s="60"/>
    </row>
    <row r="423" spans="2:12" ht="15.75">
      <c r="B423" s="5">
        <v>1</v>
      </c>
      <c r="C423" s="49" t="s">
        <v>69</v>
      </c>
      <c r="D423" s="11" t="s">
        <v>90</v>
      </c>
      <c r="E423" s="11" t="s">
        <v>193</v>
      </c>
      <c r="F423" s="5">
        <v>100</v>
      </c>
      <c r="G423" s="22">
        <v>100</v>
      </c>
      <c r="H423" s="89"/>
      <c r="I423" s="22">
        <v>90</v>
      </c>
      <c r="J423" s="22">
        <v>100</v>
      </c>
      <c r="K423" s="22">
        <v>90</v>
      </c>
      <c r="L423" s="115">
        <f>SUM(F423:K423)</f>
        <v>480</v>
      </c>
    </row>
    <row r="424" spans="2:12" ht="15.75">
      <c r="B424" s="5">
        <v>2</v>
      </c>
      <c r="C424" s="49" t="s">
        <v>69</v>
      </c>
      <c r="D424" s="26" t="s">
        <v>194</v>
      </c>
      <c r="E424" s="26" t="s">
        <v>7</v>
      </c>
      <c r="F424" s="5">
        <v>90</v>
      </c>
      <c r="G424" s="22">
        <v>90</v>
      </c>
      <c r="H424" s="89"/>
      <c r="I424" s="22">
        <v>100</v>
      </c>
      <c r="J424" s="22">
        <v>90</v>
      </c>
      <c r="K424" s="22">
        <v>100</v>
      </c>
      <c r="L424" s="115">
        <f>SUM(F424:K424)</f>
        <v>470</v>
      </c>
    </row>
    <row r="425" spans="2:12" ht="15.75">
      <c r="B425" s="5">
        <v>3</v>
      </c>
      <c r="C425" s="49" t="s">
        <v>69</v>
      </c>
      <c r="D425" s="26" t="s">
        <v>313</v>
      </c>
      <c r="E425" s="26" t="s">
        <v>177</v>
      </c>
      <c r="G425" s="22">
        <v>70</v>
      </c>
      <c r="H425" s="89"/>
      <c r="J425" s="22">
        <v>52</v>
      </c>
      <c r="K425" s="22">
        <v>75</v>
      </c>
      <c r="L425" s="115">
        <f>SUM(F425:K425)</f>
        <v>197</v>
      </c>
    </row>
    <row r="426" spans="2:12" ht="15.75">
      <c r="B426" s="5">
        <v>4</v>
      </c>
      <c r="C426" s="49" t="s">
        <v>69</v>
      </c>
      <c r="D426" s="26" t="s">
        <v>310</v>
      </c>
      <c r="E426" s="26" t="s">
        <v>205</v>
      </c>
      <c r="G426" s="22">
        <v>82</v>
      </c>
      <c r="H426" s="89"/>
      <c r="J426" s="22">
        <v>82</v>
      </c>
      <c r="L426" s="60">
        <f>SUM(F426:K426)</f>
        <v>164</v>
      </c>
    </row>
    <row r="427" spans="2:12" ht="15.75">
      <c r="B427" s="5">
        <v>5</v>
      </c>
      <c r="C427" s="49" t="s">
        <v>69</v>
      </c>
      <c r="D427" s="26" t="s">
        <v>466</v>
      </c>
      <c r="E427" s="26" t="s">
        <v>439</v>
      </c>
      <c r="H427" s="22">
        <v>100</v>
      </c>
      <c r="I427" s="89"/>
      <c r="L427" s="60">
        <f>SUM(F427:K427)</f>
        <v>100</v>
      </c>
    </row>
    <row r="428" spans="2:12" ht="15.75">
      <c r="B428" s="5">
        <v>6</v>
      </c>
      <c r="C428" s="49" t="s">
        <v>69</v>
      </c>
      <c r="D428" s="26" t="s">
        <v>467</v>
      </c>
      <c r="E428" s="26" t="s">
        <v>431</v>
      </c>
      <c r="H428" s="22">
        <v>90</v>
      </c>
      <c r="I428" s="89"/>
      <c r="L428" s="60">
        <f aca="true" t="shared" si="3" ref="L423:L438">SUM(F428:K428)</f>
        <v>90</v>
      </c>
    </row>
    <row r="429" spans="2:12" ht="15.75">
      <c r="B429" s="5">
        <v>7</v>
      </c>
      <c r="C429" s="49" t="s">
        <v>69</v>
      </c>
      <c r="D429" s="11" t="s">
        <v>195</v>
      </c>
      <c r="E429" s="11" t="s">
        <v>56</v>
      </c>
      <c r="F429" s="5">
        <v>82</v>
      </c>
      <c r="I429" s="89"/>
      <c r="L429" s="60">
        <f t="shared" si="3"/>
        <v>82</v>
      </c>
    </row>
    <row r="430" spans="2:12" ht="15.75">
      <c r="B430" s="5">
        <v>8</v>
      </c>
      <c r="C430" s="49" t="s">
        <v>69</v>
      </c>
      <c r="D430" s="11" t="s">
        <v>311</v>
      </c>
      <c r="E430" s="11" t="s">
        <v>312</v>
      </c>
      <c r="G430" s="22">
        <v>75</v>
      </c>
      <c r="I430" s="89"/>
      <c r="L430" s="60">
        <f t="shared" si="3"/>
        <v>75</v>
      </c>
    </row>
    <row r="431" spans="2:12" ht="15.75">
      <c r="B431" s="5">
        <v>9</v>
      </c>
      <c r="C431" s="49" t="s">
        <v>69</v>
      </c>
      <c r="D431" s="26" t="s">
        <v>593</v>
      </c>
      <c r="E431" s="26" t="s">
        <v>525</v>
      </c>
      <c r="I431" s="89"/>
      <c r="J431" s="22">
        <v>75</v>
      </c>
      <c r="L431" s="60">
        <f t="shared" si="3"/>
        <v>75</v>
      </c>
    </row>
    <row r="432" spans="2:12" ht="15.75">
      <c r="B432" s="5">
        <v>10</v>
      </c>
      <c r="C432" s="49" t="s">
        <v>69</v>
      </c>
      <c r="D432" s="26" t="s">
        <v>594</v>
      </c>
      <c r="E432" s="26" t="s">
        <v>595</v>
      </c>
      <c r="J432" s="22">
        <v>70</v>
      </c>
      <c r="L432" s="60">
        <f t="shared" si="3"/>
        <v>70</v>
      </c>
    </row>
    <row r="433" spans="2:12" ht="15.75">
      <c r="B433" s="5">
        <v>11</v>
      </c>
      <c r="C433" s="49" t="s">
        <v>69</v>
      </c>
      <c r="D433" s="26" t="s">
        <v>596</v>
      </c>
      <c r="E433" s="26" t="s">
        <v>92</v>
      </c>
      <c r="J433" s="22">
        <v>65</v>
      </c>
      <c r="L433" s="60">
        <f t="shared" si="3"/>
        <v>65</v>
      </c>
    </row>
    <row r="434" spans="2:12" ht="15.75">
      <c r="B434" s="5">
        <v>12</v>
      </c>
      <c r="C434" s="49" t="s">
        <v>69</v>
      </c>
      <c r="D434" s="26" t="s">
        <v>597</v>
      </c>
      <c r="E434" s="26" t="s">
        <v>565</v>
      </c>
      <c r="J434" s="22">
        <v>60</v>
      </c>
      <c r="L434" s="60">
        <f t="shared" si="3"/>
        <v>60</v>
      </c>
    </row>
    <row r="435" spans="2:12" ht="15.75">
      <c r="B435" s="5">
        <v>13</v>
      </c>
      <c r="C435" s="49" t="s">
        <v>69</v>
      </c>
      <c r="D435" s="26" t="s">
        <v>598</v>
      </c>
      <c r="E435" s="26" t="s">
        <v>205</v>
      </c>
      <c r="J435" s="22">
        <v>56</v>
      </c>
      <c r="L435" s="60">
        <f t="shared" si="3"/>
        <v>56</v>
      </c>
    </row>
    <row r="436" spans="2:12" ht="15.75">
      <c r="B436" s="5">
        <v>14</v>
      </c>
      <c r="C436" s="49" t="s">
        <v>69</v>
      </c>
      <c r="D436" s="26" t="s">
        <v>599</v>
      </c>
      <c r="E436" s="26" t="s">
        <v>157</v>
      </c>
      <c r="J436" s="22">
        <v>48</v>
      </c>
      <c r="L436" s="60">
        <f t="shared" si="3"/>
        <v>48</v>
      </c>
    </row>
    <row r="437" spans="2:12" ht="15.75">
      <c r="B437" s="5">
        <v>15</v>
      </c>
      <c r="C437" s="49" t="s">
        <v>69</v>
      </c>
      <c r="D437" s="26" t="s">
        <v>600</v>
      </c>
      <c r="E437" s="26" t="s">
        <v>239</v>
      </c>
      <c r="J437" s="22">
        <v>46</v>
      </c>
      <c r="L437" s="60">
        <f t="shared" si="3"/>
        <v>46</v>
      </c>
    </row>
    <row r="438" spans="2:12" ht="15.75">
      <c r="B438" s="5">
        <v>16</v>
      </c>
      <c r="C438" s="49" t="s">
        <v>69</v>
      </c>
      <c r="D438" s="11" t="s">
        <v>601</v>
      </c>
      <c r="E438" s="11" t="s">
        <v>602</v>
      </c>
      <c r="J438" s="22">
        <v>42</v>
      </c>
      <c r="L438" s="60">
        <f t="shared" si="3"/>
        <v>42</v>
      </c>
    </row>
    <row r="439" spans="2:12" s="65" customFormat="1" ht="15.75">
      <c r="B439" s="60"/>
      <c r="C439" s="69"/>
      <c r="D439" s="80"/>
      <c r="E439" s="80"/>
      <c r="F439" s="60"/>
      <c r="G439" s="75"/>
      <c r="H439" s="75"/>
      <c r="I439" s="75"/>
      <c r="J439" s="75"/>
      <c r="K439" s="75"/>
      <c r="L439" s="60"/>
    </row>
    <row r="440" spans="2:12" ht="15.75">
      <c r="B440" s="5">
        <v>1</v>
      </c>
      <c r="C440" s="49" t="s">
        <v>40</v>
      </c>
      <c r="D440" s="26" t="s">
        <v>314</v>
      </c>
      <c r="E440" s="26" t="s">
        <v>47</v>
      </c>
      <c r="G440" s="22">
        <v>100</v>
      </c>
      <c r="H440" s="89"/>
      <c r="I440" s="22">
        <v>100</v>
      </c>
      <c r="J440" s="22">
        <v>100</v>
      </c>
      <c r="K440" s="22">
        <v>100</v>
      </c>
      <c r="L440" s="115">
        <f>SUM(F440:K440)</f>
        <v>400</v>
      </c>
    </row>
    <row r="441" spans="2:12" ht="15.75">
      <c r="B441" s="5">
        <v>2</v>
      </c>
      <c r="C441" s="49" t="s">
        <v>40</v>
      </c>
      <c r="D441" s="26" t="s">
        <v>315</v>
      </c>
      <c r="E441" s="26" t="s">
        <v>316</v>
      </c>
      <c r="G441" s="22">
        <v>90</v>
      </c>
      <c r="H441" s="89"/>
      <c r="I441" s="22">
        <v>90</v>
      </c>
      <c r="J441" s="22">
        <v>90</v>
      </c>
      <c r="L441" s="115">
        <f>SUM(F441:K441)</f>
        <v>270</v>
      </c>
    </row>
    <row r="442" spans="2:12" ht="15.75">
      <c r="B442" s="5">
        <v>3</v>
      </c>
      <c r="C442" s="49" t="s">
        <v>40</v>
      </c>
      <c r="D442" s="26" t="s">
        <v>603</v>
      </c>
      <c r="E442" s="26" t="s">
        <v>604</v>
      </c>
      <c r="H442" s="89"/>
      <c r="J442" s="22">
        <v>82</v>
      </c>
      <c r="L442" s="60">
        <f>SUM(F442:K442)</f>
        <v>82</v>
      </c>
    </row>
    <row r="443" spans="2:12" ht="15.75">
      <c r="B443" s="5">
        <v>4</v>
      </c>
      <c r="C443" s="49" t="s">
        <v>40</v>
      </c>
      <c r="D443" s="26"/>
      <c r="E443" s="26"/>
      <c r="L443" s="60">
        <f>SUM(F443:K443)</f>
        <v>0</v>
      </c>
    </row>
    <row r="444" ht="15">
      <c r="L444" s="60"/>
    </row>
    <row r="445" spans="2:12" ht="15.75">
      <c r="B445" s="5">
        <v>1</v>
      </c>
      <c r="C445" s="31" t="s">
        <v>196</v>
      </c>
      <c r="D445" s="32" t="s">
        <v>70</v>
      </c>
      <c r="E445" s="32" t="s">
        <v>55</v>
      </c>
      <c r="F445" s="5">
        <v>100</v>
      </c>
      <c r="G445" s="22">
        <v>100</v>
      </c>
      <c r="H445" s="89"/>
      <c r="I445" s="22">
        <v>100</v>
      </c>
      <c r="J445" s="22">
        <v>100</v>
      </c>
      <c r="K445" s="22">
        <v>100</v>
      </c>
      <c r="L445" s="115">
        <f>SUM(F445:K445)</f>
        <v>500</v>
      </c>
    </row>
    <row r="446" spans="2:12" ht="15.75">
      <c r="B446" s="5">
        <v>2</v>
      </c>
      <c r="C446" s="31" t="s">
        <v>196</v>
      </c>
      <c r="D446" s="32" t="s">
        <v>380</v>
      </c>
      <c r="E446" s="32" t="s">
        <v>47</v>
      </c>
      <c r="H446" s="89"/>
      <c r="I446" s="22">
        <v>82</v>
      </c>
      <c r="K446" s="22">
        <v>90</v>
      </c>
      <c r="L446" s="60">
        <f>SUM(F446:K446)</f>
        <v>172</v>
      </c>
    </row>
    <row r="447" spans="2:12" ht="15.75">
      <c r="B447" s="5">
        <v>3</v>
      </c>
      <c r="C447" s="31" t="s">
        <v>196</v>
      </c>
      <c r="D447" s="32" t="s">
        <v>468</v>
      </c>
      <c r="E447" s="32" t="s">
        <v>393</v>
      </c>
      <c r="H447" s="22">
        <v>100</v>
      </c>
      <c r="I447" s="89"/>
      <c r="L447" s="60">
        <f>SUM(F447:K447)</f>
        <v>100</v>
      </c>
    </row>
    <row r="448" spans="2:12" ht="15.75">
      <c r="B448" s="5">
        <v>4</v>
      </c>
      <c r="C448" s="31" t="s">
        <v>196</v>
      </c>
      <c r="D448" s="32" t="s">
        <v>605</v>
      </c>
      <c r="E448" s="32" t="s">
        <v>299</v>
      </c>
      <c r="I448" s="89"/>
      <c r="J448" s="22">
        <v>90</v>
      </c>
      <c r="L448" s="60">
        <f>SUM(F448:K448)</f>
        <v>90</v>
      </c>
    </row>
    <row r="449" spans="2:12" ht="15.75">
      <c r="B449" s="5">
        <v>5</v>
      </c>
      <c r="C449" s="31" t="s">
        <v>196</v>
      </c>
      <c r="D449" s="34" t="s">
        <v>317</v>
      </c>
      <c r="E449" s="34" t="s">
        <v>226</v>
      </c>
      <c r="G449" s="22">
        <v>90</v>
      </c>
      <c r="I449" s="89"/>
      <c r="L449" s="60">
        <f>SUM(F449:K449)</f>
        <v>90</v>
      </c>
    </row>
    <row r="450" spans="2:12" ht="15.75">
      <c r="B450" s="5">
        <v>6</v>
      </c>
      <c r="C450" s="31" t="s">
        <v>196</v>
      </c>
      <c r="D450" s="32" t="s">
        <v>378</v>
      </c>
      <c r="E450" s="32" t="s">
        <v>379</v>
      </c>
      <c r="H450" s="89"/>
      <c r="I450" s="22">
        <v>90</v>
      </c>
      <c r="L450" s="60">
        <f>SUM(F450:K450)</f>
        <v>90</v>
      </c>
    </row>
    <row r="451" spans="2:12" ht="15.75">
      <c r="B451" s="5">
        <v>7</v>
      </c>
      <c r="C451" s="31" t="s">
        <v>196</v>
      </c>
      <c r="D451" s="32" t="s">
        <v>469</v>
      </c>
      <c r="E451" s="32" t="s">
        <v>402</v>
      </c>
      <c r="H451" s="22">
        <v>90</v>
      </c>
      <c r="L451" s="60">
        <f>SUM(F451:K451)</f>
        <v>90</v>
      </c>
    </row>
    <row r="452" spans="2:12" s="65" customFormat="1" ht="15.75">
      <c r="B452" s="60"/>
      <c r="C452" s="66"/>
      <c r="D452" s="68"/>
      <c r="E452" s="68"/>
      <c r="F452" s="60"/>
      <c r="G452" s="75"/>
      <c r="H452" s="75"/>
      <c r="I452" s="75"/>
      <c r="J452" s="75"/>
      <c r="K452" s="75"/>
      <c r="L452" s="60"/>
    </row>
    <row r="453" spans="2:12" ht="15.75">
      <c r="B453" s="5">
        <v>1</v>
      </c>
      <c r="C453" s="33" t="s">
        <v>197</v>
      </c>
      <c r="D453" s="32" t="s">
        <v>98</v>
      </c>
      <c r="E453" s="32" t="s">
        <v>177</v>
      </c>
      <c r="F453" s="5">
        <v>100</v>
      </c>
      <c r="G453" s="22">
        <v>100</v>
      </c>
      <c r="H453" s="89"/>
      <c r="I453" s="22">
        <v>100</v>
      </c>
      <c r="J453" s="22">
        <v>100</v>
      </c>
      <c r="K453" s="22">
        <v>100</v>
      </c>
      <c r="L453" s="115">
        <f aca="true" t="shared" si="4" ref="L453:L458">SUM(F453:K453)</f>
        <v>500</v>
      </c>
    </row>
    <row r="454" spans="2:12" ht="15.75">
      <c r="B454" s="5">
        <v>2</v>
      </c>
      <c r="C454" s="33" t="s">
        <v>197</v>
      </c>
      <c r="D454" s="32" t="s">
        <v>99</v>
      </c>
      <c r="E454" s="32" t="s">
        <v>97</v>
      </c>
      <c r="F454" s="5">
        <v>90</v>
      </c>
      <c r="G454" s="22">
        <v>90</v>
      </c>
      <c r="H454" s="89"/>
      <c r="I454" s="22">
        <v>90</v>
      </c>
      <c r="J454" s="22">
        <v>90</v>
      </c>
      <c r="K454" s="22">
        <v>90</v>
      </c>
      <c r="L454" s="115">
        <f t="shared" si="4"/>
        <v>450</v>
      </c>
    </row>
    <row r="455" spans="2:12" ht="15.75">
      <c r="B455" s="5">
        <v>3</v>
      </c>
      <c r="C455" s="33" t="s">
        <v>197</v>
      </c>
      <c r="D455" s="32" t="s">
        <v>606</v>
      </c>
      <c r="E455" s="32" t="s">
        <v>299</v>
      </c>
      <c r="H455" s="89"/>
      <c r="J455" s="22">
        <v>82</v>
      </c>
      <c r="L455" s="60">
        <f t="shared" si="4"/>
        <v>82</v>
      </c>
    </row>
    <row r="456" spans="2:12" ht="15.75">
      <c r="B456" s="5">
        <v>4</v>
      </c>
      <c r="C456" s="33" t="s">
        <v>197</v>
      </c>
      <c r="D456" s="34" t="s">
        <v>318</v>
      </c>
      <c r="E456" s="34" t="s">
        <v>236</v>
      </c>
      <c r="G456" s="22">
        <v>82</v>
      </c>
      <c r="H456" s="89"/>
      <c r="L456" s="60">
        <f t="shared" si="4"/>
        <v>82</v>
      </c>
    </row>
    <row r="457" spans="2:12" ht="15.75">
      <c r="B457" s="5">
        <v>5</v>
      </c>
      <c r="C457" s="33" t="s">
        <v>197</v>
      </c>
      <c r="D457" s="32" t="s">
        <v>608</v>
      </c>
      <c r="E457" s="32" t="s">
        <v>565</v>
      </c>
      <c r="H457" s="89"/>
      <c r="J457" s="22">
        <v>75</v>
      </c>
      <c r="L457" s="60">
        <f t="shared" si="4"/>
        <v>75</v>
      </c>
    </row>
    <row r="458" spans="2:12" ht="15.75">
      <c r="B458" s="5">
        <v>6</v>
      </c>
      <c r="C458" s="33" t="s">
        <v>197</v>
      </c>
      <c r="D458" s="32" t="s">
        <v>607</v>
      </c>
      <c r="E458" s="32" t="s">
        <v>299</v>
      </c>
      <c r="H458" s="89"/>
      <c r="J458" s="22">
        <v>70</v>
      </c>
      <c r="L458" s="60">
        <f t="shared" si="4"/>
        <v>70</v>
      </c>
    </row>
    <row r="459" spans="2:12" s="65" customFormat="1" ht="15.75">
      <c r="B459" s="60"/>
      <c r="C459" s="77"/>
      <c r="D459" s="78"/>
      <c r="E459" s="78"/>
      <c r="F459" s="60"/>
      <c r="G459" s="75"/>
      <c r="H459" s="75"/>
      <c r="I459" s="75"/>
      <c r="J459" s="75"/>
      <c r="K459" s="75"/>
      <c r="L459" s="60"/>
    </row>
    <row r="460" spans="2:12" ht="15.75">
      <c r="B460" s="5">
        <v>1</v>
      </c>
      <c r="C460" s="33" t="s">
        <v>198</v>
      </c>
      <c r="D460" s="76" t="s">
        <v>110</v>
      </c>
      <c r="E460" s="76" t="s">
        <v>7</v>
      </c>
      <c r="F460" s="5">
        <v>100</v>
      </c>
      <c r="L460" s="60">
        <f>SUM(F460:K460)</f>
        <v>100</v>
      </c>
    </row>
    <row r="461" spans="2:12" ht="15.75">
      <c r="B461" s="5">
        <v>2</v>
      </c>
      <c r="C461" s="33" t="s">
        <v>198</v>
      </c>
      <c r="D461" s="34"/>
      <c r="E461" s="34"/>
      <c r="L461" s="60">
        <f>SUM(F461:K461)</f>
        <v>0</v>
      </c>
    </row>
    <row r="462" spans="2:12" ht="15.75">
      <c r="B462" s="5">
        <v>3</v>
      </c>
      <c r="C462" s="33" t="s">
        <v>198</v>
      </c>
      <c r="D462" s="34"/>
      <c r="E462" s="34"/>
      <c r="L462" s="60">
        <f>SUM(F462:K462)</f>
        <v>0</v>
      </c>
    </row>
    <row r="465" spans="2:12" s="65" customFormat="1" ht="15.75">
      <c r="B465" s="60"/>
      <c r="C465" s="64"/>
      <c r="D465" s="68"/>
      <c r="E465" s="79"/>
      <c r="F465" s="60"/>
      <c r="G465" s="75"/>
      <c r="H465" s="75"/>
      <c r="I465" s="75"/>
      <c r="J465" s="75"/>
      <c r="K465" s="75"/>
      <c r="L465" s="60"/>
    </row>
    <row r="466" spans="2:12" s="65" customFormat="1" ht="15.75">
      <c r="B466" s="60"/>
      <c r="C466" s="64"/>
      <c r="D466" s="68"/>
      <c r="E466" s="79"/>
      <c r="F466" s="60"/>
      <c r="G466" s="75"/>
      <c r="H466" s="75"/>
      <c r="I466" s="75"/>
      <c r="J466" s="75"/>
      <c r="K466" s="75"/>
      <c r="L466" s="60"/>
    </row>
    <row r="467" spans="2:12" s="65" customFormat="1" ht="15.75">
      <c r="B467" s="60"/>
      <c r="C467" s="64"/>
      <c r="D467" s="68"/>
      <c r="E467" s="79"/>
      <c r="F467" s="60"/>
      <c r="G467" s="75"/>
      <c r="H467" s="75"/>
      <c r="I467" s="75"/>
      <c r="J467" s="75"/>
      <c r="K467" s="75"/>
      <c r="L467" s="60"/>
    </row>
    <row r="468" spans="2:12" s="65" customFormat="1" ht="15.75">
      <c r="B468" s="60"/>
      <c r="C468" s="64"/>
      <c r="D468" s="68"/>
      <c r="E468" s="79"/>
      <c r="F468" s="60"/>
      <c r="G468" s="75"/>
      <c r="H468" s="75"/>
      <c r="I468" s="75"/>
      <c r="J468" s="75"/>
      <c r="K468" s="75"/>
      <c r="L468" s="60"/>
    </row>
    <row r="469" spans="2:12" s="65" customFormat="1" ht="15.75">
      <c r="B469" s="60"/>
      <c r="C469" s="64"/>
      <c r="D469" s="68"/>
      <c r="E469" s="79"/>
      <c r="F469" s="60"/>
      <c r="G469" s="75"/>
      <c r="H469" s="75"/>
      <c r="I469" s="75"/>
      <c r="J469" s="75"/>
      <c r="K469" s="75"/>
      <c r="L469" s="60"/>
    </row>
    <row r="470" spans="2:12" s="65" customFormat="1" ht="15.75">
      <c r="B470" s="60"/>
      <c r="C470" s="64"/>
      <c r="D470" s="68"/>
      <c r="E470" s="79"/>
      <c r="F470" s="60"/>
      <c r="G470" s="75"/>
      <c r="H470" s="75"/>
      <c r="I470" s="75"/>
      <c r="J470" s="75"/>
      <c r="K470" s="75"/>
      <c r="L470" s="60"/>
    </row>
    <row r="471" spans="2:12" s="65" customFormat="1" ht="15.75">
      <c r="B471" s="60"/>
      <c r="C471" s="64"/>
      <c r="D471" s="80"/>
      <c r="E471" s="79"/>
      <c r="F471" s="60"/>
      <c r="G471" s="75"/>
      <c r="H471" s="75"/>
      <c r="I471" s="75"/>
      <c r="J471" s="75"/>
      <c r="K471" s="75"/>
      <c r="L471" s="60"/>
    </row>
  </sheetData>
  <sheetProtection/>
  <mergeCells count="1">
    <mergeCell ref="B2:L2"/>
  </mergeCells>
  <conditionalFormatting sqref="C25:E26 C21:E23 C199:C200 E200:E201 C7:E18 C201:E222 C19:D19 C73:E117 C119:E152 C154:E198 C224:E290 C292:E347 C349:E396 C398:E443 C29:E31 C45:E56 C33:E43">
    <cfRule type="expression" priority="48" dxfId="73" stopIfTrue="1">
      <formula>$H7=0</formula>
    </cfRule>
  </conditionalFormatting>
  <conditionalFormatting sqref="C69:E70 C68">
    <cfRule type="expression" priority="56" dxfId="73" stopIfTrue="1">
      <formula>$H117=0</formula>
    </cfRule>
  </conditionalFormatting>
  <conditionalFormatting sqref="C71:E71">
    <cfRule type="expression" priority="57" dxfId="73" stopIfTrue="1">
      <formula>$H120=0</formula>
    </cfRule>
  </conditionalFormatting>
  <conditionalFormatting sqref="C58:E59 C60">
    <cfRule type="expression" priority="58" dxfId="73" stopIfTrue="1">
      <formula>$H72=0</formula>
    </cfRule>
  </conditionalFormatting>
  <conditionalFormatting sqref="C67:E67">
    <cfRule type="expression" priority="66" dxfId="73" stopIfTrue="1">
      <formula>$H118=0</formula>
    </cfRule>
  </conditionalFormatting>
  <conditionalFormatting sqref="C60:E60 E61">
    <cfRule type="expression" priority="67" dxfId="73" stopIfTrue="1">
      <formula>$H106=0</formula>
    </cfRule>
  </conditionalFormatting>
  <conditionalFormatting sqref="C67 C68:E68">
    <cfRule type="expression" priority="70" dxfId="73" stopIfTrue="1">
      <formula>$H117=0</formula>
    </cfRule>
  </conditionalFormatting>
  <conditionalFormatting sqref="C67">
    <cfRule type="expression" priority="73" dxfId="73" stopIfTrue="1">
      <formula>Foglio1!#REF!=0</formula>
    </cfRule>
  </conditionalFormatting>
  <conditionalFormatting sqref="C64:E64 C65:C71">
    <cfRule type="expression" priority="75" dxfId="73" stopIfTrue="1">
      <formula>Foglio1!#REF!=0</formula>
    </cfRule>
  </conditionalFormatting>
  <conditionalFormatting sqref="C65:E66">
    <cfRule type="expression" priority="76" dxfId="73" stopIfTrue="1">
      <formula>$H117=0</formula>
    </cfRule>
  </conditionalFormatting>
  <conditionalFormatting sqref="D63:E63">
    <cfRule type="expression" priority="77" dxfId="73" stopIfTrue="1">
      <formula>Foglio1!#REF!=0</formula>
    </cfRule>
  </conditionalFormatting>
  <conditionalFormatting sqref="C62:E62">
    <cfRule type="expression" priority="78" dxfId="73" stopIfTrue="1">
      <formula>Foglio1!#REF!=0</formula>
    </cfRule>
  </conditionalFormatting>
  <conditionalFormatting sqref="C61:D61">
    <cfRule type="expression" priority="81" dxfId="73" stopIfTrue="1">
      <formula>$H110=0</formula>
    </cfRule>
  </conditionalFormatting>
  <conditionalFormatting sqref="C63">
    <cfRule type="expression" priority="83" dxfId="73" stopIfTrue="1">
      <formula>$H117=0</formula>
    </cfRule>
  </conditionalFormatting>
  <conditionalFormatting sqref="D445:E446 D448:E450">
    <cfRule type="expression" priority="28" dxfId="73" stopIfTrue="1">
      <formula>$I445=0</formula>
    </cfRule>
  </conditionalFormatting>
  <conditionalFormatting sqref="C445:C452">
    <cfRule type="expression" priority="27" dxfId="73" stopIfTrue="1">
      <formula>$I445=0</formula>
    </cfRule>
  </conditionalFormatting>
  <conditionalFormatting sqref="D468">
    <cfRule type="expression" priority="25" dxfId="73" stopIfTrue="1">
      <formula>$H7=0</formula>
    </cfRule>
  </conditionalFormatting>
  <conditionalFormatting sqref="D466">
    <cfRule type="expression" priority="24" dxfId="73" stopIfTrue="1">
      <formula>$H8=0</formula>
    </cfRule>
  </conditionalFormatting>
  <conditionalFormatting sqref="D467">
    <cfRule type="expression" priority="23" dxfId="73" stopIfTrue="1">
      <formula>$H9=0</formula>
    </cfRule>
  </conditionalFormatting>
  <conditionalFormatting sqref="D470">
    <cfRule type="expression" priority="22" dxfId="73" stopIfTrue="1">
      <formula>$H10=0</formula>
    </cfRule>
  </conditionalFormatting>
  <conditionalFormatting sqref="D471">
    <cfRule type="expression" priority="21" dxfId="73" stopIfTrue="1">
      <formula>$H11=0</formula>
    </cfRule>
  </conditionalFormatting>
  <conditionalFormatting sqref="D469">
    <cfRule type="expression" priority="20" dxfId="73" stopIfTrue="1">
      <formula>$H12=0</formula>
    </cfRule>
  </conditionalFormatting>
  <conditionalFormatting sqref="C6:D6">
    <cfRule type="expression" priority="85" dxfId="73" stopIfTrue="1">
      <formula>Foglio1!#REF!=0</formula>
    </cfRule>
  </conditionalFormatting>
  <conditionalFormatting sqref="D465">
    <cfRule type="expression" priority="86" dxfId="73" stopIfTrue="1">
      <formula>Foglio1!#REF!=0</formula>
    </cfRule>
  </conditionalFormatting>
  <conditionalFormatting sqref="E6">
    <cfRule type="expression" priority="19" dxfId="73" stopIfTrue="1">
      <formula>$H6=0</formula>
    </cfRule>
  </conditionalFormatting>
  <conditionalFormatting sqref="D154:E175 D224:E257 D292:E317 D349:E384 D398:E410">
    <cfRule type="expression" priority="18" dxfId="73" stopIfTrue="1">
      <formula>$J154=0</formula>
    </cfRule>
  </conditionalFormatting>
  <conditionalFormatting sqref="D423:E425">
    <cfRule type="expression" priority="11" dxfId="73" stopIfTrue="1">
      <formula>$J423=0</formula>
    </cfRule>
  </conditionalFormatting>
  <conditionalFormatting sqref="D445:E445">
    <cfRule type="expression" priority="10" dxfId="73" stopIfTrue="1">
      <formula>$J445=0</formula>
    </cfRule>
  </conditionalFormatting>
  <conditionalFormatting sqref="D453:E454 D455:D457">
    <cfRule type="expression" priority="9" dxfId="73" stopIfTrue="1">
      <formula>$J453=0</formula>
    </cfRule>
  </conditionalFormatting>
  <conditionalFormatting sqref="D460:E460">
    <cfRule type="expression" priority="8" dxfId="73" stopIfTrue="1">
      <formula>$J460=0</formula>
    </cfRule>
  </conditionalFormatting>
  <conditionalFormatting sqref="E64">
    <cfRule type="expression" priority="7" dxfId="73" stopIfTrue="1">
      <formula>$H110=0</formula>
    </cfRule>
  </conditionalFormatting>
  <conditionalFormatting sqref="E177:E179">
    <cfRule type="expression" priority="6" dxfId="73" stopIfTrue="1">
      <formula>$J177=0</formula>
    </cfRule>
  </conditionalFormatting>
  <conditionalFormatting sqref="E319">
    <cfRule type="expression" priority="5" dxfId="73" stopIfTrue="1">
      <formula>$J319=0</formula>
    </cfRule>
  </conditionalFormatting>
  <conditionalFormatting sqref="E320">
    <cfRule type="expression" priority="4" dxfId="73" stopIfTrue="1">
      <formula>$J320=0</formula>
    </cfRule>
  </conditionalFormatting>
  <conditionalFormatting sqref="E19">
    <cfRule type="expression" priority="3" dxfId="73" stopIfTrue="1">
      <formula>$H19=0</formula>
    </cfRule>
  </conditionalFormatting>
  <conditionalFormatting sqref="D447:E447">
    <cfRule type="expression" priority="2" dxfId="73" stopIfTrue="1">
      <formula>$J447=0</formula>
    </cfRule>
  </conditionalFormatting>
  <conditionalFormatting sqref="E455:E457">
    <cfRule type="expression" priority="1" dxfId="73" stopIfTrue="1">
      <formula>$J455=0</formula>
    </cfRule>
  </conditionalFormatting>
  <hyperlinks>
    <hyperlink ref="E202" r:id="rId1" display="javascript:team('CICLO TECH - MTB RUNNERS ASD')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rowBreaks count="9" manualBreakCount="9">
    <brk id="28" max="255" man="1"/>
    <brk id="43" max="255" man="1"/>
    <brk id="71" max="255" man="1"/>
    <brk id="118" max="255" man="1"/>
    <brk id="153" max="255" man="1"/>
    <brk id="222" max="255" man="1"/>
    <brk id="291" max="255" man="1"/>
    <brk id="348" max="255" man="1"/>
    <brk id="4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.140625" style="92" customWidth="1"/>
    <col min="2" max="2" width="62.421875" style="92" customWidth="1"/>
    <col min="3" max="3" width="11.421875" style="99" customWidth="1"/>
    <col min="4" max="4" width="9.140625" style="92" customWidth="1"/>
    <col min="5" max="5" width="14.28125" style="92" customWidth="1"/>
    <col min="6" max="6" width="9.421875" style="92" customWidth="1"/>
    <col min="7" max="7" width="10.28125" style="92" customWidth="1"/>
    <col min="8" max="16384" width="9.140625" style="92" customWidth="1"/>
  </cols>
  <sheetData>
    <row r="1" spans="1:4" ht="23.25">
      <c r="A1" s="103">
        <v>1</v>
      </c>
      <c r="B1" s="104" t="s">
        <v>9</v>
      </c>
      <c r="C1" s="105">
        <f>314+340+319+227+196+140+362+82+329+70+157+243+225+325+48+90+65+60+65+60+56+65+60+48+75+48+70</f>
        <v>4139</v>
      </c>
      <c r="D1" s="103"/>
    </row>
    <row r="2" spans="1:7" ht="23.25">
      <c r="A2" s="103">
        <v>2</v>
      </c>
      <c r="B2" s="104" t="s">
        <v>7</v>
      </c>
      <c r="C2" s="105">
        <f>327+250+60+148+146+14+36+203+133+123+63+46+27+268+102+73+48+220+370+270+65+100+75+46+70+36+39+46+75+70</f>
        <v>3549</v>
      </c>
      <c r="D2" s="106"/>
      <c r="E2" s="91"/>
      <c r="F2" s="91"/>
      <c r="G2" s="91"/>
    </row>
    <row r="3" spans="1:7" ht="23.25">
      <c r="A3" s="103">
        <v>3</v>
      </c>
      <c r="B3" s="104" t="s">
        <v>5</v>
      </c>
      <c r="C3" s="105">
        <f>290+235+200+173+48+400+380+350+222+56+60+56+60+56+42+100+60+82+100+90+100+75+46</f>
        <v>3281</v>
      </c>
      <c r="D3" s="107"/>
      <c r="E3" s="94"/>
      <c r="F3" s="94"/>
      <c r="G3" s="94"/>
    </row>
    <row r="4" spans="1:7" ht="23.25">
      <c r="A4" s="103">
        <v>4</v>
      </c>
      <c r="B4" s="104" t="s">
        <v>116</v>
      </c>
      <c r="C4" s="108">
        <f>199+70+39+280+70+66+52+12+140+33+143+82+70+400+90+42+33+147+164+56</f>
        <v>2188</v>
      </c>
      <c r="D4" s="109"/>
      <c r="E4" s="93"/>
      <c r="F4" s="93"/>
      <c r="G4" s="91"/>
    </row>
    <row r="5" spans="1:7" ht="23.25">
      <c r="A5" s="103">
        <v>5</v>
      </c>
      <c r="B5" s="110" t="s">
        <v>92</v>
      </c>
      <c r="C5" s="108">
        <f>183+48+380+261+108+46+48+42+39+36+70+65+46+296+90+18+46+103+65</f>
        <v>1990</v>
      </c>
      <c r="D5" s="109"/>
      <c r="E5" s="93"/>
      <c r="F5" s="93"/>
      <c r="G5" s="91"/>
    </row>
    <row r="6" spans="1:4" ht="23.25">
      <c r="A6" s="103">
        <v>6</v>
      </c>
      <c r="B6" s="104" t="s">
        <v>55</v>
      </c>
      <c r="C6" s="105">
        <f>121+60+145+275+82+200+200+90+400</f>
        <v>1573</v>
      </c>
      <c r="D6" s="103"/>
    </row>
    <row r="7" spans="1:7" ht="23.25">
      <c r="A7" s="103">
        <v>7</v>
      </c>
      <c r="B7" s="111" t="s">
        <v>47</v>
      </c>
      <c r="C7" s="105">
        <f>100+75+220+75+46+114+90+382+300+82</f>
        <v>1484</v>
      </c>
      <c r="D7" s="109"/>
      <c r="E7" s="93"/>
      <c r="F7" s="93"/>
      <c r="G7" s="91"/>
    </row>
    <row r="8" spans="1:7" ht="23.25">
      <c r="A8" s="103">
        <v>8</v>
      </c>
      <c r="B8" s="112" t="s">
        <v>125</v>
      </c>
      <c r="C8" s="105">
        <f>372+52+167+82+42+56+34+75+63+42+27+69+46+24+21+39+135</f>
        <v>1346</v>
      </c>
      <c r="D8" s="109"/>
      <c r="E8" s="93"/>
      <c r="F8" s="93"/>
      <c r="G8" s="91"/>
    </row>
    <row r="9" spans="1:7" ht="23.25">
      <c r="A9" s="103">
        <v>9</v>
      </c>
      <c r="B9" s="110" t="s">
        <v>132</v>
      </c>
      <c r="C9" s="108">
        <f>320+204+362+82+75+75+70+57+60</f>
        <v>1305</v>
      </c>
      <c r="D9" s="109"/>
      <c r="E9" s="93"/>
      <c r="F9" s="93"/>
      <c r="G9" s="91"/>
    </row>
    <row r="10" spans="1:4" ht="23.25">
      <c r="A10" s="103">
        <v>10</v>
      </c>
      <c r="B10" s="113" t="s">
        <v>402</v>
      </c>
      <c r="C10" s="108">
        <f>56+18+46+175+65+18+16+56+18+200+60+229+30+18+52+46+90+90</f>
        <v>1283</v>
      </c>
      <c r="D10" s="103"/>
    </row>
    <row r="11" spans="1:7" ht="15.75">
      <c r="A11" s="92">
        <v>11</v>
      </c>
      <c r="B11" s="38" t="s">
        <v>177</v>
      </c>
      <c r="C11" s="100">
        <f>145+290+90+124+94+90+155+90+122</f>
        <v>1200</v>
      </c>
      <c r="D11" s="93"/>
      <c r="E11" s="93"/>
      <c r="F11" s="93"/>
      <c r="G11" s="91"/>
    </row>
    <row r="12" spans="1:7" ht="15.75">
      <c r="A12" s="92">
        <v>12</v>
      </c>
      <c r="B12" s="84" t="s">
        <v>180</v>
      </c>
      <c r="C12" s="100">
        <f>111+56+36+14+39+127+103+39+36+156+85+60+48+46+16+65+90</f>
        <v>1127</v>
      </c>
      <c r="D12" s="93"/>
      <c r="E12" s="93"/>
      <c r="F12" s="93"/>
      <c r="G12" s="91"/>
    </row>
    <row r="13" spans="1:3" ht="15.75">
      <c r="A13" s="92">
        <v>13</v>
      </c>
      <c r="B13" s="40" t="s">
        <v>101</v>
      </c>
      <c r="C13" s="99">
        <f>82+200+48+275+82+165+82+70</f>
        <v>1004</v>
      </c>
    </row>
    <row r="14" spans="1:7" ht="15.75">
      <c r="A14" s="92">
        <v>14</v>
      </c>
      <c r="B14" s="51" t="s">
        <v>49</v>
      </c>
      <c r="C14" s="100">
        <f>200+100+90+112+112+56+52+24+36+46+39</f>
        <v>867</v>
      </c>
      <c r="D14" s="93"/>
      <c r="E14" s="93"/>
      <c r="F14" s="93"/>
      <c r="G14" s="91"/>
    </row>
    <row r="15" spans="1:7" ht="15.75">
      <c r="A15" s="92">
        <v>15</v>
      </c>
      <c r="B15" s="17" t="s">
        <v>480</v>
      </c>
      <c r="C15" s="100">
        <f>100+65+75+70+65+172+82+82+70</f>
        <v>781</v>
      </c>
      <c r="D15" s="93"/>
      <c r="E15" s="93"/>
      <c r="F15" s="93"/>
      <c r="G15" s="91"/>
    </row>
    <row r="16" spans="1:3" ht="15.75">
      <c r="A16" s="92">
        <v>16</v>
      </c>
      <c r="B16" s="46" t="s">
        <v>39</v>
      </c>
      <c r="C16" s="100">
        <f>75+65+60+46+147+56+52</f>
        <v>501</v>
      </c>
    </row>
    <row r="17" spans="1:7" ht="15.75">
      <c r="A17" s="92">
        <v>17</v>
      </c>
      <c r="B17" s="26" t="s">
        <v>122</v>
      </c>
      <c r="C17" s="100">
        <f>90+190+125+60</f>
        <v>465</v>
      </c>
      <c r="D17" s="93"/>
      <c r="E17" s="93"/>
      <c r="F17" s="93"/>
      <c r="G17" s="91"/>
    </row>
    <row r="18" spans="1:7" ht="15.75">
      <c r="A18" s="92">
        <v>18</v>
      </c>
      <c r="B18" s="23" t="s">
        <v>115</v>
      </c>
      <c r="C18" s="100">
        <f>60+82+82+52+70+36</f>
        <v>382</v>
      </c>
      <c r="D18" s="93"/>
      <c r="E18" s="93"/>
      <c r="F18" s="93"/>
      <c r="G18" s="91"/>
    </row>
    <row r="19" spans="1:3" ht="15.75">
      <c r="A19" s="92">
        <v>19</v>
      </c>
      <c r="B19" s="17" t="s">
        <v>206</v>
      </c>
      <c r="C19" s="99">
        <f>130+135+60</f>
        <v>325</v>
      </c>
    </row>
    <row r="20" spans="1:7" ht="15.75">
      <c r="A20" s="92">
        <v>20</v>
      </c>
      <c r="B20" s="36" t="s">
        <v>382</v>
      </c>
      <c r="C20" s="100">
        <f>100+65+48+46+65</f>
        <v>324</v>
      </c>
      <c r="D20" s="93"/>
      <c r="E20" s="93"/>
      <c r="F20" s="93"/>
      <c r="G20" s="91"/>
    </row>
    <row r="21" spans="1:7" ht="15.75">
      <c r="A21" s="92">
        <v>21</v>
      </c>
      <c r="B21" s="46" t="s">
        <v>612</v>
      </c>
      <c r="C21" s="100">
        <f>100+90+100</f>
        <v>290</v>
      </c>
      <c r="D21" s="93"/>
      <c r="E21" s="93"/>
      <c r="F21" s="93"/>
      <c r="G21" s="91"/>
    </row>
    <row r="22" spans="1:7" ht="15.75">
      <c r="A22" s="92">
        <v>22</v>
      </c>
      <c r="B22" s="17" t="s">
        <v>112</v>
      </c>
      <c r="C22" s="100">
        <f>290</f>
        <v>290</v>
      </c>
      <c r="D22" s="93"/>
      <c r="E22" s="93"/>
      <c r="F22" s="93"/>
      <c r="G22" s="91"/>
    </row>
    <row r="23" spans="1:3" ht="15.75">
      <c r="A23" s="92">
        <v>23</v>
      </c>
      <c r="B23" s="102" t="s">
        <v>20</v>
      </c>
      <c r="C23" s="99">
        <v>242</v>
      </c>
    </row>
    <row r="24" spans="1:7" ht="15.75">
      <c r="A24" s="92">
        <v>24</v>
      </c>
      <c r="B24" s="15" t="s">
        <v>350</v>
      </c>
      <c r="C24" s="100">
        <f>152+90</f>
        <v>242</v>
      </c>
      <c r="D24" s="93"/>
      <c r="E24" s="93"/>
      <c r="F24" s="93"/>
      <c r="G24" s="91"/>
    </row>
    <row r="25" spans="1:7" ht="15.75">
      <c r="A25" s="92">
        <v>25</v>
      </c>
      <c r="B25" s="7" t="s">
        <v>119</v>
      </c>
      <c r="C25" s="100">
        <f>180</f>
        <v>180</v>
      </c>
      <c r="D25" s="93"/>
      <c r="E25" s="93"/>
      <c r="F25" s="93"/>
      <c r="G25" s="91"/>
    </row>
    <row r="26" spans="1:7" ht="15.75">
      <c r="A26" s="92">
        <v>26</v>
      </c>
      <c r="B26" s="46" t="s">
        <v>557</v>
      </c>
      <c r="C26" s="99">
        <f>65+82+27</f>
        <v>174</v>
      </c>
      <c r="D26" s="93"/>
      <c r="E26" s="93"/>
      <c r="F26" s="93"/>
      <c r="G26" s="91"/>
    </row>
    <row r="27" spans="1:3" ht="15.75">
      <c r="A27" s="92">
        <v>27</v>
      </c>
      <c r="B27" s="30" t="s">
        <v>3</v>
      </c>
      <c r="C27" s="99">
        <f>100</f>
        <v>100</v>
      </c>
    </row>
    <row r="28" spans="1:7" ht="15.75">
      <c r="A28" s="92">
        <v>28</v>
      </c>
      <c r="B28" s="8" t="s">
        <v>610</v>
      </c>
      <c r="C28" s="100">
        <f>100</f>
        <v>100</v>
      </c>
      <c r="D28" s="93"/>
      <c r="E28" s="93"/>
      <c r="F28" s="93"/>
      <c r="G28" s="91"/>
    </row>
    <row r="29" spans="1:7" ht="15.75">
      <c r="A29" s="92">
        <v>29</v>
      </c>
      <c r="B29" s="13" t="s">
        <v>476</v>
      </c>
      <c r="C29" s="100">
        <f>90</f>
        <v>90</v>
      </c>
      <c r="D29" s="93"/>
      <c r="E29" s="93"/>
      <c r="F29" s="93"/>
      <c r="G29" s="91"/>
    </row>
    <row r="30" spans="1:7" ht="15.75">
      <c r="A30" s="92">
        <v>30</v>
      </c>
      <c r="B30" s="38" t="s">
        <v>391</v>
      </c>
      <c r="C30" s="100">
        <f>75</f>
        <v>75</v>
      </c>
      <c r="D30" s="93"/>
      <c r="E30" s="93"/>
      <c r="F30" s="93"/>
      <c r="G30" s="91"/>
    </row>
    <row r="31" spans="1:3" ht="15.75">
      <c r="A31" s="92">
        <v>31</v>
      </c>
      <c r="B31" s="46" t="s">
        <v>377</v>
      </c>
      <c r="C31" s="100">
        <v>70</v>
      </c>
    </row>
    <row r="32" spans="1:7" ht="15.75">
      <c r="A32" s="92">
        <v>32</v>
      </c>
      <c r="B32" s="101" t="s">
        <v>478</v>
      </c>
      <c r="C32" s="99">
        <f>70</f>
        <v>70</v>
      </c>
      <c r="D32" s="93"/>
      <c r="E32" s="93"/>
      <c r="F32" s="93"/>
      <c r="G32" s="91"/>
    </row>
    <row r="33" spans="1:7" ht="15.75">
      <c r="A33" s="95"/>
      <c r="B33" s="96"/>
      <c r="C33" s="100"/>
      <c r="D33" s="93"/>
      <c r="E33" s="93"/>
      <c r="F33" s="93"/>
      <c r="G33" s="91"/>
    </row>
    <row r="34" spans="1:7" ht="15.75">
      <c r="A34" s="95"/>
      <c r="B34" s="96"/>
      <c r="C34" s="100"/>
      <c r="D34" s="93"/>
      <c r="E34" s="93"/>
      <c r="F34" s="93"/>
      <c r="G34" s="91"/>
    </row>
    <row r="36" spans="1:7" ht="15.75">
      <c r="A36" s="95"/>
      <c r="B36" s="96"/>
      <c r="C36" s="100"/>
      <c r="D36" s="93"/>
      <c r="E36" s="93"/>
      <c r="F36" s="93"/>
      <c r="G36" s="91"/>
    </row>
    <row r="37" spans="1:7" ht="15.75">
      <c r="A37" s="95"/>
      <c r="B37" s="96"/>
      <c r="C37" s="100"/>
      <c r="D37" s="93"/>
      <c r="E37" s="93"/>
      <c r="F37" s="93"/>
      <c r="G37" s="91"/>
    </row>
    <row r="38" spans="1:7" ht="15.75">
      <c r="A38" s="95"/>
      <c r="B38" s="96"/>
      <c r="C38" s="100"/>
      <c r="D38" s="93"/>
      <c r="E38" s="93"/>
      <c r="F38" s="93"/>
      <c r="G38" s="91"/>
    </row>
    <row r="40" spans="1:7" ht="15.75">
      <c r="A40" s="95"/>
      <c r="B40" s="96"/>
      <c r="C40" s="100"/>
      <c r="D40" s="93"/>
      <c r="E40" s="93"/>
      <c r="F40" s="93"/>
      <c r="G40" s="91"/>
    </row>
    <row r="41" spans="1:7" ht="15.75">
      <c r="A41" s="95"/>
      <c r="B41" s="96"/>
      <c r="C41" s="100"/>
      <c r="D41" s="93"/>
      <c r="E41" s="93"/>
      <c r="F41" s="93"/>
      <c r="G41" s="91"/>
    </row>
    <row r="42" spans="1:7" ht="15.75">
      <c r="A42" s="95"/>
      <c r="B42" s="96"/>
      <c r="C42" s="100"/>
      <c r="D42" s="93"/>
      <c r="E42" s="93"/>
      <c r="F42" s="93"/>
      <c r="G42" s="91"/>
    </row>
    <row r="44" spans="1:7" ht="15.75">
      <c r="A44" s="95"/>
      <c r="B44" s="96"/>
      <c r="C44" s="100"/>
      <c r="D44" s="93"/>
      <c r="E44" s="93"/>
      <c r="F44" s="93"/>
      <c r="G44" s="91"/>
    </row>
    <row r="45" spans="1:7" ht="15.75">
      <c r="A45" s="95"/>
      <c r="B45" s="96"/>
      <c r="C45" s="100"/>
      <c r="D45" s="93"/>
      <c r="E45" s="93"/>
      <c r="F45" s="93"/>
      <c r="G45" s="91"/>
    </row>
    <row r="46" spans="1:7" ht="15.75">
      <c r="A46" s="95"/>
      <c r="B46" s="96"/>
      <c r="C46" s="100"/>
      <c r="D46" s="93"/>
      <c r="E46" s="93"/>
      <c r="F46" s="93"/>
      <c r="G46" s="91"/>
    </row>
    <row r="48" spans="1:7" ht="15.75">
      <c r="A48" s="95"/>
      <c r="B48" s="96"/>
      <c r="C48" s="100"/>
      <c r="D48" s="93"/>
      <c r="E48" s="93"/>
      <c r="F48" s="93"/>
      <c r="G48" s="91"/>
    </row>
    <row r="49" spans="1:7" ht="15.75">
      <c r="A49" s="95"/>
      <c r="B49" s="96"/>
      <c r="C49" s="100"/>
      <c r="D49" s="93"/>
      <c r="E49" s="93"/>
      <c r="F49" s="93"/>
      <c r="G49" s="91"/>
    </row>
    <row r="50" spans="1:7" ht="15.75">
      <c r="A50" s="95"/>
      <c r="B50" s="96"/>
      <c r="C50" s="100"/>
      <c r="D50" s="93"/>
      <c r="E50" s="93"/>
      <c r="F50" s="93"/>
      <c r="G50" s="91"/>
    </row>
    <row r="52" spans="1:7" ht="15.75">
      <c r="A52" s="95"/>
      <c r="B52" s="97"/>
      <c r="C52" s="100"/>
      <c r="D52" s="93"/>
      <c r="E52" s="93"/>
      <c r="F52" s="93"/>
      <c r="G52" s="91"/>
    </row>
    <row r="53" spans="1:7" ht="15.75">
      <c r="A53" s="95"/>
      <c r="B53" s="97"/>
      <c r="C53" s="100"/>
      <c r="D53" s="93"/>
      <c r="E53" s="93"/>
      <c r="F53" s="93"/>
      <c r="G53" s="91"/>
    </row>
    <row r="54" spans="1:7" ht="15.75">
      <c r="A54" s="95"/>
      <c r="B54" s="97"/>
      <c r="C54" s="100"/>
      <c r="D54" s="93"/>
      <c r="E54" s="93"/>
      <c r="F54" s="93"/>
      <c r="G54" s="91"/>
    </row>
    <row r="56" spans="1:7" ht="15.75">
      <c r="A56" s="95"/>
      <c r="B56" s="96"/>
      <c r="C56" s="100"/>
      <c r="D56" s="93"/>
      <c r="E56" s="93"/>
      <c r="F56" s="93"/>
      <c r="G56" s="91"/>
    </row>
    <row r="57" spans="1:7" ht="15.75">
      <c r="A57" s="95"/>
      <c r="B57" s="96"/>
      <c r="C57" s="100"/>
      <c r="D57" s="93"/>
      <c r="E57" s="93"/>
      <c r="F57" s="93"/>
      <c r="G57" s="91"/>
    </row>
    <row r="58" spans="1:7" ht="15.75">
      <c r="A58" s="95"/>
      <c r="B58" s="96"/>
      <c r="C58" s="100"/>
      <c r="D58" s="93"/>
      <c r="E58" s="93"/>
      <c r="F58" s="93"/>
      <c r="G58" s="91"/>
    </row>
    <row r="60" spans="1:7" ht="15.75">
      <c r="A60" s="95"/>
      <c r="B60" s="96"/>
      <c r="C60" s="100"/>
      <c r="D60" s="93"/>
      <c r="E60" s="93"/>
      <c r="F60" s="93"/>
      <c r="G60" s="91"/>
    </row>
    <row r="61" spans="1:7" ht="15.75">
      <c r="A61" s="95"/>
      <c r="B61" s="98"/>
      <c r="C61" s="100"/>
      <c r="D61" s="93"/>
      <c r="E61" s="93"/>
      <c r="F61" s="93"/>
      <c r="G61" s="91"/>
    </row>
    <row r="62" spans="1:7" ht="15.75">
      <c r="A62" s="95"/>
      <c r="B62" s="96"/>
      <c r="C62" s="100"/>
      <c r="D62" s="93"/>
      <c r="E62" s="93"/>
      <c r="F62" s="93"/>
      <c r="G62" s="91"/>
    </row>
    <row r="67" ht="15.75">
      <c r="B67" s="96"/>
    </row>
    <row r="68" ht="15.75">
      <c r="B68" s="96"/>
    </row>
    <row r="69" ht="15.75">
      <c r="B69" s="96"/>
    </row>
  </sheetData>
  <sheetProtection/>
  <conditionalFormatting sqref="B17:B19">
    <cfRule type="expression" priority="47" dxfId="73" stopIfTrue="1">
      <formula>$G17=0</formula>
    </cfRule>
  </conditionalFormatting>
  <conditionalFormatting sqref="A33:B34">
    <cfRule type="expression" priority="38" dxfId="73" stopIfTrue="1">
      <formula>$F33=0</formula>
    </cfRule>
  </conditionalFormatting>
  <conditionalFormatting sqref="A36:B38">
    <cfRule type="expression" priority="37" dxfId="73" stopIfTrue="1">
      <formula>$F36=0</formula>
    </cfRule>
  </conditionalFormatting>
  <conditionalFormatting sqref="A40:B42">
    <cfRule type="expression" priority="36" dxfId="73" stopIfTrue="1">
      <formula>$F40=0</formula>
    </cfRule>
  </conditionalFormatting>
  <conditionalFormatting sqref="A44:B46">
    <cfRule type="expression" priority="35" dxfId="73" stopIfTrue="1">
      <formula>$F44=0</formula>
    </cfRule>
  </conditionalFormatting>
  <conditionalFormatting sqref="A48:B50">
    <cfRule type="expression" priority="34" dxfId="73" stopIfTrue="1">
      <formula>$F48=0</formula>
    </cfRule>
  </conditionalFormatting>
  <conditionalFormatting sqref="A52:B54">
    <cfRule type="expression" priority="33" dxfId="73" stopIfTrue="1">
      <formula>$F52=0</formula>
    </cfRule>
  </conditionalFormatting>
  <conditionalFormatting sqref="A56:B58">
    <cfRule type="expression" priority="32" dxfId="73" stopIfTrue="1">
      <formula>$F56=0</formula>
    </cfRule>
  </conditionalFormatting>
  <conditionalFormatting sqref="B60:B62">
    <cfRule type="expression" priority="31" dxfId="73" stopIfTrue="1">
      <formula>$G60=0</formula>
    </cfRule>
  </conditionalFormatting>
  <conditionalFormatting sqref="A60:A62">
    <cfRule type="expression" priority="30" dxfId="73" stopIfTrue="1">
      <formula>$G60=0</formula>
    </cfRule>
  </conditionalFormatting>
  <conditionalFormatting sqref="B67">
    <cfRule type="expression" priority="28" dxfId="73" stopIfTrue="1">
      <formula>$F65280=0</formula>
    </cfRule>
  </conditionalFormatting>
  <conditionalFormatting sqref="B68">
    <cfRule type="expression" priority="27" dxfId="73" stopIfTrue="1">
      <formula>$F65282=0</formula>
    </cfRule>
  </conditionalFormatting>
  <conditionalFormatting sqref="B69">
    <cfRule type="expression" priority="26" dxfId="73" stopIfTrue="1">
      <formula>$F65283=0</formula>
    </cfRule>
  </conditionalFormatting>
  <conditionalFormatting sqref="B2:B3">
    <cfRule type="expression" priority="25" dxfId="73" stopIfTrue="1">
      <formula>$F2=0</formula>
    </cfRule>
  </conditionalFormatting>
  <conditionalFormatting sqref="B1">
    <cfRule type="expression" priority="24" dxfId="73" stopIfTrue="1">
      <formula>$F1=0</formula>
    </cfRule>
  </conditionalFormatting>
  <conditionalFormatting sqref="B29">
    <cfRule type="expression" priority="4" dxfId="73" stopIfTrue="1">
      <formula>$G29=0</formula>
    </cfRule>
  </conditionalFormatting>
  <conditionalFormatting sqref="B4">
    <cfRule type="expression" priority="22" dxfId="73" stopIfTrue="1">
      <formula>$G4=0</formula>
    </cfRule>
  </conditionalFormatting>
  <conditionalFormatting sqref="B5">
    <cfRule type="expression" priority="21" dxfId="73" stopIfTrue="1">
      <formula>$G5=0</formula>
    </cfRule>
  </conditionalFormatting>
  <conditionalFormatting sqref="B6">
    <cfRule type="expression" priority="20" dxfId="73" stopIfTrue="1">
      <formula>$G6=0</formula>
    </cfRule>
  </conditionalFormatting>
  <conditionalFormatting sqref="B7">
    <cfRule type="expression" priority="19" dxfId="73" stopIfTrue="1">
      <formula>$G7=0</formula>
    </cfRule>
  </conditionalFormatting>
  <conditionalFormatting sqref="B8:B9">
    <cfRule type="expression" priority="18" dxfId="73" stopIfTrue="1">
      <formula>$G8=0</formula>
    </cfRule>
  </conditionalFormatting>
  <conditionalFormatting sqref="B10:B11">
    <cfRule type="expression" priority="17" dxfId="73" stopIfTrue="1">
      <formula>$G10=0</formula>
    </cfRule>
  </conditionalFormatting>
  <conditionalFormatting sqref="B12">
    <cfRule type="expression" priority="16" dxfId="73" stopIfTrue="1">
      <formula>$G12=0</formula>
    </cfRule>
  </conditionalFormatting>
  <conditionalFormatting sqref="B13">
    <cfRule type="expression" priority="15" dxfId="73" stopIfTrue="1">
      <formula>$G13=0</formula>
    </cfRule>
  </conditionalFormatting>
  <conditionalFormatting sqref="B14:B16">
    <cfRule type="expression" priority="14" dxfId="73" stopIfTrue="1">
      <formula>$G14=0</formula>
    </cfRule>
  </conditionalFormatting>
  <conditionalFormatting sqref="B20">
    <cfRule type="expression" priority="12" dxfId="73" stopIfTrue="1">
      <formula>Foglio2!#REF!=0</formula>
    </cfRule>
  </conditionalFormatting>
  <conditionalFormatting sqref="B22">
    <cfRule type="expression" priority="10" dxfId="73" stopIfTrue="1">
      <formula>$G73=0</formula>
    </cfRule>
  </conditionalFormatting>
  <conditionalFormatting sqref="B21">
    <cfRule type="expression" priority="11" dxfId="73" stopIfTrue="1">
      <formula>$G73=0</formula>
    </cfRule>
  </conditionalFormatting>
  <conditionalFormatting sqref="B23">
    <cfRule type="expression" priority="9" dxfId="73" stopIfTrue="1">
      <formula>$G72=0</formula>
    </cfRule>
  </conditionalFormatting>
  <conditionalFormatting sqref="B24:B25">
    <cfRule type="expression" priority="8" dxfId="73" stopIfTrue="1">
      <formula>$G24=0</formula>
    </cfRule>
  </conditionalFormatting>
  <conditionalFormatting sqref="B26">
    <cfRule type="expression" priority="7" dxfId="73" stopIfTrue="1">
      <formula>$G26=0</formula>
    </cfRule>
  </conditionalFormatting>
  <conditionalFormatting sqref="B27">
    <cfRule type="expression" priority="6" dxfId="73" stopIfTrue="1">
      <formula>$G27=0</formula>
    </cfRule>
  </conditionalFormatting>
  <conditionalFormatting sqref="B28">
    <cfRule type="expression" priority="5" dxfId="73" stopIfTrue="1">
      <formula>$G28=0</formula>
    </cfRule>
  </conditionalFormatting>
  <conditionalFormatting sqref="B30">
    <cfRule type="expression" priority="3" dxfId="73" stopIfTrue="1">
      <formula>$G30=0</formula>
    </cfRule>
  </conditionalFormatting>
  <conditionalFormatting sqref="B31">
    <cfRule type="expression" priority="2" dxfId="73" stopIfTrue="1">
      <formula>$G31=0</formula>
    </cfRule>
  </conditionalFormatting>
  <conditionalFormatting sqref="B32">
    <cfRule type="expression" priority="1" dxfId="73" stopIfTrue="1">
      <formula>$G32=0</formula>
    </cfRule>
  </conditionalFormatting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Piero</cp:lastModifiedBy>
  <cp:lastPrinted>2011-10-09T12:43:21Z</cp:lastPrinted>
  <dcterms:created xsi:type="dcterms:W3CDTF">2010-06-10T20:10:35Z</dcterms:created>
  <dcterms:modified xsi:type="dcterms:W3CDTF">2011-10-09T12:44:29Z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